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5200" windowHeight="11250" firstSheet="9" activeTab="17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6" l="1"/>
  <c r="E10" i="6"/>
  <c r="B10" i="6"/>
  <c r="G41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12" i="5"/>
  <c r="F41" i="5"/>
  <c r="F70" i="5" s="1"/>
  <c r="E41" i="5"/>
  <c r="E70" i="5" s="1"/>
  <c r="D41" i="5"/>
  <c r="B41" i="5"/>
  <c r="B70" i="5"/>
  <c r="G68" i="5"/>
  <c r="D53" i="4" l="1"/>
  <c r="C53" i="4"/>
  <c r="D48" i="4"/>
  <c r="C48" i="4"/>
  <c r="B6" i="1" l="1"/>
  <c r="G25" i="8" l="1"/>
  <c r="D10" i="6" l="1"/>
  <c r="C55" i="4" l="1"/>
  <c r="B72" i="4" l="1"/>
  <c r="B74" i="4"/>
  <c r="C44" i="4"/>
  <c r="E9" i="1" l="1"/>
  <c r="F79" i="1" l="1"/>
  <c r="F81" i="1"/>
  <c r="C17" i="1"/>
  <c r="G19" i="8" l="1"/>
  <c r="G10" i="9"/>
  <c r="U3" i="27" s="1"/>
  <c r="B48" i="4"/>
  <c r="F13" i="2"/>
  <c r="B13" i="2"/>
  <c r="F42" i="1"/>
  <c r="C41" i="1"/>
  <c r="G137" i="6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P4" i="15" s="1"/>
  <c r="H25" i="23"/>
  <c r="G25" i="23"/>
  <c r="F25" i="23"/>
  <c r="E25" i="23"/>
  <c r="D25" i="23"/>
  <c r="C7" i="23"/>
  <c r="A2" i="9"/>
  <c r="A2" i="6"/>
  <c r="G71" i="8"/>
  <c r="G10" i="8"/>
  <c r="G27" i="8"/>
  <c r="G37" i="8"/>
  <c r="B18" i="6"/>
  <c r="B28" i="6"/>
  <c r="P21" i="24" s="1"/>
  <c r="B38" i="6"/>
  <c r="B48" i="6"/>
  <c r="B58" i="6"/>
  <c r="B71" i="6"/>
  <c r="B75" i="6"/>
  <c r="B7" i="13"/>
  <c r="G18" i="6"/>
  <c r="U11" i="24" s="1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 s="1"/>
  <c r="D12" i="9"/>
  <c r="D16" i="9"/>
  <c r="D9" i="9"/>
  <c r="R2" i="27"/>
  <c r="E12" i="9"/>
  <c r="E16" i="9"/>
  <c r="E9" i="9"/>
  <c r="E33" i="9" s="1"/>
  <c r="S24" i="27" s="1"/>
  <c r="F12" i="9"/>
  <c r="F16" i="9"/>
  <c r="F9" i="9"/>
  <c r="T2" i="27" s="1"/>
  <c r="G12" i="9"/>
  <c r="G16" i="9"/>
  <c r="Q3" i="27"/>
  <c r="R3" i="27"/>
  <c r="S3" i="27"/>
  <c r="T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D33" i="9"/>
  <c r="R24" i="27" s="1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 s="1"/>
  <c r="P24" i="27" s="1"/>
  <c r="A5" i="27"/>
  <c r="A4" i="27"/>
  <c r="A3" i="27"/>
  <c r="A2" i="27"/>
  <c r="C10" i="8"/>
  <c r="C19" i="8"/>
  <c r="Q12" i="26" s="1"/>
  <c r="C27" i="8"/>
  <c r="C37" i="8"/>
  <c r="D10" i="8"/>
  <c r="D19" i="8"/>
  <c r="R12" i="26" s="1"/>
  <c r="D27" i="8"/>
  <c r="D37" i="8"/>
  <c r="E10" i="8"/>
  <c r="E19" i="8"/>
  <c r="E9" i="8" s="1"/>
  <c r="E27" i="8"/>
  <c r="E37" i="8"/>
  <c r="F10" i="8"/>
  <c r="F19" i="8"/>
  <c r="F9" i="8" s="1"/>
  <c r="F27" i="8"/>
  <c r="F37" i="8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T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B53" i="8"/>
  <c r="B61" i="8"/>
  <c r="B71" i="8"/>
  <c r="B43" i="8"/>
  <c r="B10" i="8"/>
  <c r="B19" i="8"/>
  <c r="P12" i="26" s="1"/>
  <c r="B27" i="8"/>
  <c r="B37" i="8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G19" i="7"/>
  <c r="U3" i="25" s="1"/>
  <c r="F9" i="7"/>
  <c r="F19" i="7"/>
  <c r="T3" i="25" s="1"/>
  <c r="E9" i="7"/>
  <c r="S2" i="25" s="1"/>
  <c r="E19" i="7"/>
  <c r="S3" i="25" s="1"/>
  <c r="D9" i="7"/>
  <c r="R2" i="25" s="1"/>
  <c r="D19" i="7"/>
  <c r="R3" i="25"/>
  <c r="C9" i="7"/>
  <c r="Q2" i="25" s="1"/>
  <c r="C19" i="7"/>
  <c r="Q3" i="25" s="1"/>
  <c r="B9" i="7"/>
  <c r="P2" i="25" s="1"/>
  <c r="B19" i="7"/>
  <c r="P3" i="25" s="1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Q3" i="24"/>
  <c r="C18" i="6"/>
  <c r="C28" i="6"/>
  <c r="Q21" i="24" s="1"/>
  <c r="C38" i="6"/>
  <c r="C48" i="6"/>
  <c r="Q41" i="24" s="1"/>
  <c r="C58" i="6"/>
  <c r="C71" i="6"/>
  <c r="C75" i="6"/>
  <c r="D18" i="6"/>
  <c r="D28" i="6"/>
  <c r="R21" i="24" s="1"/>
  <c r="D38" i="6"/>
  <c r="D48" i="6"/>
  <c r="R41" i="24" s="1"/>
  <c r="D58" i="6"/>
  <c r="D71" i="6"/>
  <c r="D75" i="6"/>
  <c r="E18" i="6"/>
  <c r="E28" i="6"/>
  <c r="E9" i="6" s="1"/>
  <c r="E38" i="6"/>
  <c r="E48" i="6"/>
  <c r="S41" i="24" s="1"/>
  <c r="E58" i="6"/>
  <c r="E71" i="6"/>
  <c r="E75" i="6"/>
  <c r="F18" i="6"/>
  <c r="T11" i="24" s="1"/>
  <c r="F28" i="6"/>
  <c r="T21" i="24" s="1"/>
  <c r="F38" i="6"/>
  <c r="T31" i="24" s="1"/>
  <c r="F48" i="6"/>
  <c r="T41" i="24" s="1"/>
  <c r="F58" i="6"/>
  <c r="F71" i="6"/>
  <c r="F75" i="6"/>
  <c r="G28" i="6"/>
  <c r="G9" i="6" s="1"/>
  <c r="U2" i="24" s="1"/>
  <c r="G38" i="6"/>
  <c r="G48" i="6"/>
  <c r="G58" i="6"/>
  <c r="G71" i="6"/>
  <c r="G75" i="6"/>
  <c r="B85" i="6"/>
  <c r="B93" i="6"/>
  <c r="B103" i="6"/>
  <c r="B113" i="6"/>
  <c r="B123" i="6"/>
  <c r="B133" i="6"/>
  <c r="B146" i="6"/>
  <c r="B150" i="6"/>
  <c r="B84" i="6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2" i="20"/>
  <c r="U33" i="20"/>
  <c r="G45" i="5"/>
  <c r="U37" i="20" s="1"/>
  <c r="U38" i="20"/>
  <c r="U39" i="20"/>
  <c r="U40" i="20"/>
  <c r="U41" i="20"/>
  <c r="U42" i="20"/>
  <c r="U43" i="20"/>
  <c r="U44" i="20"/>
  <c r="U45" i="20"/>
  <c r="G54" i="5"/>
  <c r="G65" i="5" s="1"/>
  <c r="U56" i="20" s="1"/>
  <c r="U46" i="20"/>
  <c r="U47" i="20"/>
  <c r="U48" i="20"/>
  <c r="U49" i="20"/>
  <c r="U50" i="20"/>
  <c r="U51" i="20"/>
  <c r="U52" i="20"/>
  <c r="U53" i="20"/>
  <c r="U54" i="20"/>
  <c r="U55" i="20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5" i="5"/>
  <c r="Q37" i="20"/>
  <c r="D45" i="5"/>
  <c r="R37" i="20" s="1"/>
  <c r="E45" i="5"/>
  <c r="S37" i="20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 s="1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 s="1"/>
  <c r="E65" i="5"/>
  <c r="S56" i="20"/>
  <c r="F65" i="5"/>
  <c r="T56" i="20" s="1"/>
  <c r="C67" i="5"/>
  <c r="Q57" i="20"/>
  <c r="D67" i="5"/>
  <c r="R57" i="20" s="1"/>
  <c r="E67" i="5"/>
  <c r="S57" i="20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 s="1"/>
  <c r="E75" i="5"/>
  <c r="S62" i="20"/>
  <c r="F75" i="5"/>
  <c r="T62" i="20" s="1"/>
  <c r="P61" i="20"/>
  <c r="B75" i="5"/>
  <c r="P62" i="20" s="1"/>
  <c r="P60" i="20"/>
  <c r="P58" i="20"/>
  <c r="B67" i="5"/>
  <c r="P57" i="20" s="1"/>
  <c r="B45" i="5"/>
  <c r="B54" i="5"/>
  <c r="P46" i="20" s="1"/>
  <c r="B65" i="5"/>
  <c r="P56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P37" i="20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 s="1"/>
  <c r="E18" i="23"/>
  <c r="J6" i="3" s="1"/>
  <c r="D18" i="23"/>
  <c r="I6" i="3" s="1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Y4" i="17" s="1"/>
  <c r="J14" i="3"/>
  <c r="X4" i="17" s="1"/>
  <c r="I14" i="3"/>
  <c r="W4" i="17" s="1"/>
  <c r="I8" i="3"/>
  <c r="W3" i="17" s="1"/>
  <c r="H14" i="3"/>
  <c r="V4" i="17" s="1"/>
  <c r="G14" i="3"/>
  <c r="U4" i="17" s="1"/>
  <c r="E14" i="3"/>
  <c r="K9" i="3"/>
  <c r="K10" i="3"/>
  <c r="K11" i="3"/>
  <c r="K12" i="3"/>
  <c r="K8" i="3"/>
  <c r="Y3" i="17" s="1"/>
  <c r="J8" i="3"/>
  <c r="J20" i="3" s="1"/>
  <c r="X5" i="17" s="1"/>
  <c r="H8" i="3"/>
  <c r="V3" i="17" s="1"/>
  <c r="G8" i="3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E27" i="2"/>
  <c r="S15" i="16" s="1"/>
  <c r="D27" i="2"/>
  <c r="C27" i="2"/>
  <c r="Q15" i="16" s="1"/>
  <c r="B41" i="2"/>
  <c r="B27" i="2"/>
  <c r="P15" i="16" s="1"/>
  <c r="H22" i="2"/>
  <c r="V14" i="16" s="1"/>
  <c r="G22" i="2"/>
  <c r="U14" i="16" s="1"/>
  <c r="F22" i="2"/>
  <c r="E22" i="2"/>
  <c r="T14" i="16" s="1"/>
  <c r="D22" i="2"/>
  <c r="R14" i="16" s="1"/>
  <c r="C22" i="2"/>
  <c r="Q14" i="16" s="1"/>
  <c r="B22" i="2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63" i="4"/>
  <c r="B55" i="4"/>
  <c r="B53" i="4"/>
  <c r="B49" i="4"/>
  <c r="B37" i="4"/>
  <c r="B44" i="4"/>
  <c r="B11" i="4"/>
  <c r="B8" i="4"/>
  <c r="B21" i="4" s="1"/>
  <c r="B23" i="4" s="1"/>
  <c r="B29" i="4"/>
  <c r="B17" i="4"/>
  <c r="B13" i="4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63" i="1"/>
  <c r="Q106" i="15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47" i="1"/>
  <c r="E19" i="1"/>
  <c r="E23" i="1"/>
  <c r="E27" i="1"/>
  <c r="E31" i="1"/>
  <c r="E38" i="1"/>
  <c r="E42" i="1"/>
  <c r="E57" i="1"/>
  <c r="E63" i="1"/>
  <c r="E68" i="1"/>
  <c r="E75" i="1"/>
  <c r="P117" i="15"/>
  <c r="P118" i="15"/>
  <c r="P116" i="15"/>
  <c r="P111" i="15"/>
  <c r="P112" i="15"/>
  <c r="P113" i="15"/>
  <c r="P114" i="15"/>
  <c r="P115" i="15"/>
  <c r="P107" i="15"/>
  <c r="P108" i="15"/>
  <c r="P109" i="15"/>
  <c r="P106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Q33" i="15"/>
  <c r="P33" i="15"/>
  <c r="A33" i="15"/>
  <c r="A55" i="15"/>
  <c r="C9" i="1"/>
  <c r="C25" i="1"/>
  <c r="C31" i="1"/>
  <c r="C38" i="1"/>
  <c r="C47" i="1"/>
  <c r="Q42" i="15" s="1"/>
  <c r="C60" i="1"/>
  <c r="Q53" i="15" s="1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C68" i="4"/>
  <c r="D68" i="4"/>
  <c r="C64" i="4"/>
  <c r="D64" i="4"/>
  <c r="C63" i="4"/>
  <c r="D63" i="4"/>
  <c r="C57" i="4"/>
  <c r="D55" i="4"/>
  <c r="R31" i="18" s="1"/>
  <c r="Q30" i="18"/>
  <c r="R30" i="18"/>
  <c r="R26" i="18"/>
  <c r="C49" i="4"/>
  <c r="D49" i="4"/>
  <c r="C29" i="4"/>
  <c r="D29" i="4"/>
  <c r="C40" i="4"/>
  <c r="D40" i="4"/>
  <c r="C37" i="4"/>
  <c r="D37" i="4"/>
  <c r="C17" i="4"/>
  <c r="Q9" i="18" s="1"/>
  <c r="C13" i="4"/>
  <c r="Q6" i="18" s="1"/>
  <c r="D13" i="4"/>
  <c r="R6" i="18" s="1"/>
  <c r="P17" i="16"/>
  <c r="R15" i="16"/>
  <c r="T15" i="16"/>
  <c r="P14" i="16"/>
  <c r="C13" i="2"/>
  <c r="Q8" i="16"/>
  <c r="D13" i="2"/>
  <c r="R8" i="16"/>
  <c r="E13" i="2"/>
  <c r="S8" i="16"/>
  <c r="T8" i="16"/>
  <c r="G13" i="2"/>
  <c r="H13" i="2"/>
  <c r="V8" i="16"/>
  <c r="P8" i="16"/>
  <c r="Q4" i="16"/>
  <c r="R4" i="16"/>
  <c r="S4" i="16"/>
  <c r="T4" i="16"/>
  <c r="U4" i="16"/>
  <c r="V4" i="16"/>
  <c r="B9" i="2"/>
  <c r="P4" i="16"/>
  <c r="R22" i="18"/>
  <c r="R27" i="18"/>
  <c r="R32" i="18"/>
  <c r="R36" i="18"/>
  <c r="Q22" i="18"/>
  <c r="Q27" i="18"/>
  <c r="Q32" i="18"/>
  <c r="Q36" i="18"/>
  <c r="R19" i="18"/>
  <c r="R15" i="18"/>
  <c r="D72" i="4"/>
  <c r="R33" i="18"/>
  <c r="R37" i="18"/>
  <c r="Q19" i="18"/>
  <c r="Q15" i="18"/>
  <c r="Q26" i="18"/>
  <c r="Q33" i="18"/>
  <c r="Q37" i="18"/>
  <c r="G8" i="2"/>
  <c r="U8" i="16"/>
  <c r="D44" i="4"/>
  <c r="B8" i="2"/>
  <c r="E8" i="2"/>
  <c r="D8" i="2"/>
  <c r="D20" i="2"/>
  <c r="R13" i="16"/>
  <c r="C72" i="4"/>
  <c r="H8" i="2"/>
  <c r="H20" i="2"/>
  <c r="V13" i="16"/>
  <c r="F8" i="2"/>
  <c r="F20" i="2"/>
  <c r="T13" i="16" s="1"/>
  <c r="C8" i="2"/>
  <c r="C20" i="2"/>
  <c r="Q13" i="16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P39" i="18"/>
  <c r="P38" i="18"/>
  <c r="C8" i="4"/>
  <c r="Q5" i="18"/>
  <c r="Q39" i="18"/>
  <c r="D8" i="4"/>
  <c r="R2" i="18" s="1"/>
  <c r="R5" i="18"/>
  <c r="R39" i="18"/>
  <c r="F47" i="1"/>
  <c r="F59" i="1"/>
  <c r="Q104" i="15"/>
  <c r="Q95" i="15"/>
  <c r="Q67" i="15"/>
  <c r="Q3" i="16"/>
  <c r="B9" i="8" l="1"/>
  <c r="P2" i="27"/>
  <c r="B9" i="6"/>
  <c r="P11" i="24"/>
  <c r="U34" i="20"/>
  <c r="G70" i="5"/>
  <c r="B57" i="4"/>
  <c r="B59" i="4" s="1"/>
  <c r="P2" i="18"/>
  <c r="P13" i="18"/>
  <c r="B25" i="4"/>
  <c r="P26" i="18"/>
  <c r="P12" i="18"/>
  <c r="X3" i="17"/>
  <c r="F29" i="7"/>
  <c r="T4" i="25" s="1"/>
  <c r="G20" i="3"/>
  <c r="U5" i="17" s="1"/>
  <c r="G159" i="6"/>
  <c r="U150" i="24" s="1"/>
  <c r="F9" i="6"/>
  <c r="F159" i="6" s="1"/>
  <c r="T150" i="24" s="1"/>
  <c r="S11" i="24"/>
  <c r="E159" i="6"/>
  <c r="S150" i="24" s="1"/>
  <c r="F33" i="9"/>
  <c r="T24" i="27" s="1"/>
  <c r="C33" i="9"/>
  <c r="Q24" i="27" s="1"/>
  <c r="G9" i="9"/>
  <c r="G33" i="9" s="1"/>
  <c r="U24" i="27" s="1"/>
  <c r="C9" i="8"/>
  <c r="D9" i="8"/>
  <c r="T2" i="26"/>
  <c r="F77" i="8"/>
  <c r="T68" i="26" s="1"/>
  <c r="C9" i="6"/>
  <c r="C159" i="6" s="1"/>
  <c r="Q150" i="24" s="1"/>
  <c r="D9" i="6"/>
  <c r="R2" i="24" s="1"/>
  <c r="R11" i="24"/>
  <c r="U31" i="20"/>
  <c r="C41" i="5"/>
  <c r="Q34" i="20" s="1"/>
  <c r="R34" i="20"/>
  <c r="G42" i="5"/>
  <c r="U35" i="20" s="1"/>
  <c r="P29" i="20"/>
  <c r="D57" i="4"/>
  <c r="D59" i="4" s="1"/>
  <c r="Q31" i="18"/>
  <c r="E79" i="1"/>
  <c r="P119" i="15" s="1"/>
  <c r="S14" i="16"/>
  <c r="T2" i="25"/>
  <c r="H20" i="3"/>
  <c r="V5" i="17" s="1"/>
  <c r="E20" i="3"/>
  <c r="S5" i="17" s="1"/>
  <c r="P110" i="15"/>
  <c r="P57" i="15"/>
  <c r="P95" i="15"/>
  <c r="E59" i="1"/>
  <c r="C62" i="1"/>
  <c r="Q54" i="15" s="1"/>
  <c r="B29" i="7"/>
  <c r="P4" i="25" s="1"/>
  <c r="B47" i="1"/>
  <c r="S4" i="17"/>
  <c r="U3" i="17"/>
  <c r="C29" i="7"/>
  <c r="Q4" i="25" s="1"/>
  <c r="E29" i="7"/>
  <c r="S4" i="25" s="1"/>
  <c r="G29" i="7"/>
  <c r="U4" i="25" s="1"/>
  <c r="K20" i="3"/>
  <c r="Y5" i="17" s="1"/>
  <c r="I20" i="3"/>
  <c r="W5" i="17" s="1"/>
  <c r="D29" i="7"/>
  <c r="R4" i="25" s="1"/>
  <c r="C21" i="4"/>
  <c r="Q12" i="18" s="1"/>
  <c r="C59" i="4"/>
  <c r="D21" i="4"/>
  <c r="D23" i="4" s="1"/>
  <c r="Q2" i="18"/>
  <c r="S34" i="20"/>
  <c r="S21" i="24"/>
  <c r="U12" i="26"/>
  <c r="G9" i="8"/>
  <c r="S12" i="26"/>
  <c r="E77" i="8"/>
  <c r="S68" i="26" s="1"/>
  <c r="S2" i="26"/>
  <c r="S2" i="27"/>
  <c r="B77" i="8" l="1"/>
  <c r="P68" i="26" s="1"/>
  <c r="P2" i="26"/>
  <c r="U2" i="27"/>
  <c r="P2" i="24"/>
  <c r="B159" i="6"/>
  <c r="P150" i="24" s="1"/>
  <c r="C70" i="5"/>
  <c r="R13" i="18"/>
  <c r="D25" i="4"/>
  <c r="P14" i="18"/>
  <c r="B33" i="4"/>
  <c r="P18" i="18" s="1"/>
  <c r="E81" i="1"/>
  <c r="T2" i="24"/>
  <c r="S2" i="24"/>
  <c r="C77" i="8"/>
  <c r="Q68" i="26" s="1"/>
  <c r="Q2" i="26"/>
  <c r="R2" i="26"/>
  <c r="D77" i="8"/>
  <c r="R68" i="26" s="1"/>
  <c r="Q2" i="24"/>
  <c r="D159" i="6"/>
  <c r="R150" i="24" s="1"/>
  <c r="D70" i="5"/>
  <c r="C23" i="4"/>
  <c r="C25" i="4" s="1"/>
  <c r="C33" i="4" s="1"/>
  <c r="Q119" i="15"/>
  <c r="Q120" i="15"/>
  <c r="P120" i="15"/>
  <c r="P104" i="15"/>
  <c r="P42" i="15"/>
  <c r="B62" i="1"/>
  <c r="P54" i="15" s="1"/>
  <c r="R12" i="18"/>
  <c r="T34" i="20"/>
  <c r="U2" i="26"/>
  <c r="G77" i="8"/>
  <c r="U68" i="26" s="1"/>
  <c r="Q13" i="18" l="1"/>
  <c r="R14" i="18"/>
  <c r="D33" i="4"/>
  <c r="R18" i="18" s="1"/>
  <c r="Q14" i="18"/>
  <c r="Q18" i="18"/>
</calcChain>
</file>

<file path=xl/sharedStrings.xml><?xml version="1.0" encoding="utf-8"?>
<sst xmlns="http://schemas.openxmlformats.org/spreadsheetml/2006/main" count="4231" uniqueCount="3301">
  <si>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</si>
  <si>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</si>
  <si>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</si>
  <si>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</si>
  <si>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</si>
  <si>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</si>
  <si>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</si>
  <si>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</si>
  <si>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</si>
  <si>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</si>
  <si>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</si>
  <si>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</si>
  <si>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</si>
  <si>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</si>
  <si>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</si>
  <si>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</si>
  <si>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</si>
  <si>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</si>
  <si>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</si>
  <si>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</si>
  <si>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</si>
  <si>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</si>
  <si>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</si>
  <si>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</si>
  <si>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</si>
  <si>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</si>
  <si>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</si>
  <si>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</si>
  <si>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</si>
  <si>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</si>
  <si>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</si>
  <si>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</si>
  <si>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</si>
  <si>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</si>
  <si>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</si>
  <si>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</si>
  <si>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</si>
  <si>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</si>
  <si>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</si>
  <si>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</si>
  <si>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</si>
  <si>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</si>
  <si>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</si>
  <si>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</si>
  <si>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</si>
  <si>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</si>
  <si>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</si>
  <si>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</si>
  <si>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</si>
  <si>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</si>
  <si>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</si>
  <si>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</si>
  <si>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</si>
  <si>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</si>
  <si>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</si>
  <si>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</si>
  <si>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</si>
  <si>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</si>
  <si>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</si>
  <si>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</si>
  <si>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</si>
  <si>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</si>
  <si>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</si>
  <si>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</si>
  <si>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</si>
  <si>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</si>
  <si>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</si>
  <si>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</si>
  <si>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</si>
  <si>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</si>
  <si>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</si>
  <si>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</si>
  <si>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</si>
  <si>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</si>
  <si>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</si>
  <si>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</si>
  <si>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</si>
  <si>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</si>
  <si>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</si>
  <si>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</si>
  <si>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</si>
  <si>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</si>
  <si>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</si>
  <si>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</si>
  <si>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</si>
  <si>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</si>
  <si>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</si>
  <si>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</si>
  <si>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</si>
  <si>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</si>
  <si>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</si>
  <si>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</si>
  <si>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</si>
  <si>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</si>
  <si>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</si>
  <si>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</si>
  <si>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</si>
  <si>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</si>
  <si>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</si>
  <si>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</si>
  <si>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</si>
  <si>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</si>
  <si>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</si>
  <si>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</si>
  <si>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</si>
  <si>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</si>
  <si>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</si>
  <si>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</si>
  <si>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</si>
  <si>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</si>
  <si>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</si>
  <si>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</si>
  <si>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</si>
  <si>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</si>
  <si>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</si>
  <si>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</si>
  <si>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</si>
  <si>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</si>
  <si>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</si>
  <si>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</si>
  <si>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</si>
  <si>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</si>
  <si>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</si>
  <si>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</si>
  <si>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</si>
  <si>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</si>
  <si>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</si>
  <si>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</si>
  <si>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</si>
  <si>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</si>
  <si>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</si>
  <si>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</si>
  <si>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</si>
  <si>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</si>
  <si>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</si>
  <si>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</si>
  <si>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</si>
  <si>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</si>
  <si>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</si>
  <si>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</si>
  <si>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</si>
  <si>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</si>
  <si>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</si>
  <si>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</si>
  <si>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</si>
  <si>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</si>
  <si>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</si>
  <si>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</si>
  <si>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</si>
  <si>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</si>
  <si>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</si>
  <si>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</si>
  <si>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</si>
  <si>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</si>
  <si>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</si>
  <si>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</si>
  <si>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</si>
  <si>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</si>
  <si>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</si>
  <si>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</si>
  <si>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</si>
  <si>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</si>
  <si>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</si>
  <si>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</si>
  <si>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</si>
  <si>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</si>
  <si>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</si>
  <si>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</si>
  <si>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</si>
  <si>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</si>
  <si>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</si>
  <si>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</si>
  <si>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</si>
  <si>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</si>
  <si>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</si>
  <si>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</si>
  <si>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</si>
  <si>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</si>
  <si>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</si>
  <si>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</si>
  <si>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</si>
  <si>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</si>
  <si>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</si>
  <si>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</si>
  <si>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</si>
  <si>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</si>
  <si>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</si>
  <si>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</si>
  <si>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</si>
  <si>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</si>
  <si>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</si>
  <si>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</si>
  <si>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</si>
  <si>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</si>
  <si>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</si>
  <si>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</si>
  <si>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</si>
  <si>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</si>
  <si>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</si>
  <si>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</si>
  <si>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</si>
  <si>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</si>
  <si>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</si>
  <si>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</si>
  <si>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</si>
  <si>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</si>
  <si>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</si>
  <si>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</si>
  <si>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</si>
  <si>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</si>
  <si>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</si>
  <si>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</si>
  <si>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</si>
  <si>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</si>
  <si>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</si>
  <si>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</si>
  <si>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</si>
  <si>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</si>
  <si>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</si>
  <si>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</si>
  <si>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</si>
  <si>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</si>
  <si>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</si>
  <si>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</si>
  <si>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</si>
  <si>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</si>
  <si>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</si>
  <si>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</si>
  <si>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</si>
  <si>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</si>
  <si>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</si>
  <si>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</si>
  <si>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</si>
  <si>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</si>
  <si>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</si>
  <si>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</si>
  <si>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</si>
  <si>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</si>
  <si>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</si>
  <si>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</si>
  <si>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</si>
  <si>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</si>
  <si>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</si>
  <si>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</si>
  <si>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</si>
  <si>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</si>
  <si>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</si>
  <si>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</si>
  <si>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</si>
  <si>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</si>
  <si>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</si>
  <si>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</si>
  <si>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</si>
  <si>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</si>
  <si>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</si>
  <si>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</si>
  <si>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</si>
  <si>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</si>
  <si>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</si>
  <si>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</si>
  <si>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</si>
  <si>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</si>
  <si>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</si>
  <si>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</si>
  <si>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</si>
  <si>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</si>
  <si>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</si>
  <si>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</si>
  <si>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</si>
  <si>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</si>
  <si>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</si>
  <si>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</si>
  <si>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</si>
  <si>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</si>
  <si>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</si>
  <si>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</si>
  <si>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</si>
  <si>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</si>
  <si>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</si>
  <si>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</si>
  <si>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</si>
  <si>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</si>
  <si>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</si>
  <si>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</si>
  <si>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</si>
  <si>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</si>
  <si>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</si>
  <si>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</si>
  <si>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</si>
  <si>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</si>
  <si>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</si>
  <si>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</si>
  <si>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</si>
  <si>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</si>
  <si>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</si>
  <si>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</si>
  <si>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</si>
  <si>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</si>
  <si>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</si>
  <si>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</si>
  <si>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</si>
  <si>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</si>
  <si>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</si>
  <si>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</si>
  <si>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</si>
  <si>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</si>
  <si>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</si>
  <si>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</si>
  <si>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</si>
  <si>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</si>
  <si>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</si>
  <si>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</si>
  <si>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</si>
  <si>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</si>
  <si>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</si>
  <si>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</si>
  <si>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</si>
  <si>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</si>
  <si>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</si>
  <si>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</si>
  <si>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</si>
  <si>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</si>
  <si>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</si>
  <si>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</si>
  <si>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</si>
  <si>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</si>
  <si>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</si>
  <si>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</si>
  <si>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</si>
  <si>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</si>
  <si>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</si>
  <si>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</si>
  <si>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</si>
  <si>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</si>
  <si>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</si>
  <si>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</si>
  <si>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</si>
  <si>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</si>
  <si>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</si>
  <si>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</si>
  <si>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</si>
  <si>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</si>
  <si>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</si>
  <si>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</si>
  <si>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</si>
  <si>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</si>
  <si>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</si>
  <si>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</si>
  <si>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</si>
  <si>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</si>
  <si>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</si>
  <si>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</si>
  <si>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</si>
  <si>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</si>
  <si>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</si>
  <si>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</si>
  <si>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</si>
  <si>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</si>
  <si>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</si>
  <si>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</si>
  <si>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</si>
  <si>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</si>
  <si>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</si>
  <si>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</si>
  <si>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</si>
  <si>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</si>
  <si>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</si>
  <si>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</si>
  <si>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</si>
  <si>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</si>
  <si>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</si>
  <si>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</si>
  <si>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</si>
  <si>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</si>
  <si>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</si>
  <si>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</si>
  <si>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</si>
  <si>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</si>
  <si>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</si>
  <si>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</si>
  <si>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</si>
  <si>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</si>
  <si>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</si>
  <si>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</si>
  <si>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</si>
  <si>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</si>
  <si>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</si>
  <si>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</si>
  <si>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</si>
  <si>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</si>
  <si>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</si>
  <si>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</si>
  <si>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</si>
  <si>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</si>
  <si>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</si>
  <si>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</si>
  <si>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</si>
  <si>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</si>
  <si>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</si>
  <si>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</si>
  <si>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</si>
  <si>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</si>
  <si>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</si>
  <si>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</si>
  <si>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</si>
  <si>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</si>
  <si>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</si>
  <si>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</si>
  <si>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</si>
  <si>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</si>
  <si>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</si>
  <si>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</si>
  <si>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</si>
  <si>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</si>
  <si>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</si>
  <si>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</si>
  <si>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</si>
  <si>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</si>
  <si>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</si>
  <si>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</si>
  <si>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</si>
  <si>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</si>
  <si>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</si>
  <si>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</si>
  <si>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</si>
  <si>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</si>
  <si>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</si>
  <si>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</si>
  <si>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</si>
  <si>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</si>
  <si>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</si>
  <si>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</si>
  <si>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</si>
  <si>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</si>
  <si>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</si>
  <si>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</si>
  <si>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</si>
  <si>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</si>
  <si>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</si>
  <si>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</si>
  <si>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</si>
  <si>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</si>
  <si>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</si>
  <si>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</si>
  <si>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</si>
  <si>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</si>
  <si>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</si>
  <si>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</si>
  <si>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</si>
  <si>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</si>
  <si>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</si>
  <si>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</si>
  <si>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</si>
  <si>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</si>
  <si>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</si>
  <si>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</si>
  <si>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</si>
  <si>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</si>
  <si>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</si>
  <si>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</si>
  <si>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</si>
  <si>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</si>
  <si>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</si>
  <si>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</si>
  <si>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</si>
  <si>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</si>
  <si>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</si>
  <si>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</si>
  <si>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</si>
  <si>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</si>
  <si>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</si>
  <si>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</si>
  <si>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</si>
  <si>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</si>
  <si>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</si>
  <si>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</si>
  <si>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</si>
  <si>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</si>
  <si>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</si>
  <si>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</si>
  <si>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</si>
  <si>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</si>
  <si>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</si>
  <si>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</si>
  <si>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</si>
  <si>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</si>
  <si>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</si>
  <si>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</si>
  <si>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</si>
  <si>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</si>
  <si>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</si>
  <si>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</si>
  <si>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</si>
  <si>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</si>
  <si>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</si>
  <si>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</si>
  <si>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</si>
  <si>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</si>
  <si>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</si>
  <si>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</si>
  <si>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</si>
  <si>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</si>
  <si>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</si>
  <si>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</si>
  <si>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</si>
  <si>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</si>
  <si>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</si>
  <si>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</si>
  <si>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</si>
  <si>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</si>
  <si>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</si>
  <si>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</si>
  <si>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</si>
  <si>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</si>
  <si>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</si>
  <si>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</si>
  <si>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</si>
  <si>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</si>
  <si>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</si>
  <si>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</si>
  <si>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</si>
  <si>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</si>
  <si>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</si>
  <si>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</si>
  <si>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</si>
  <si>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</si>
  <si>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</si>
  <si>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</si>
  <si>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</si>
  <si>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</si>
  <si>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</si>
  <si>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</si>
  <si>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</si>
  <si>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</si>
  <si>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</si>
  <si>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</si>
  <si>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</si>
  <si>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</si>
  <si>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</si>
  <si>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</si>
  <si>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</si>
  <si>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</si>
  <si>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</si>
  <si>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</si>
  <si>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</si>
  <si>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</si>
  <si>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</si>
  <si>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</si>
  <si>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</si>
  <si>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</si>
  <si>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</si>
  <si>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</si>
  <si>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</si>
  <si>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</si>
  <si>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</si>
  <si>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</si>
  <si>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</si>
  <si>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</si>
  <si>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</si>
  <si>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</si>
  <si>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</si>
  <si>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</si>
  <si>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</si>
  <si>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</si>
  <si>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</si>
  <si>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</si>
  <si>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</si>
  <si>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</si>
  <si>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</si>
  <si>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</si>
  <si>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</si>
  <si>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</si>
  <si>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</si>
  <si>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</si>
  <si>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</si>
  <si>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</si>
  <si>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</si>
  <si>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</si>
  <si>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</si>
  <si>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</si>
  <si>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</si>
  <si>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</si>
  <si>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</si>
  <si>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</si>
  <si>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</si>
  <si>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</si>
  <si>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</si>
  <si>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</si>
  <si>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</si>
  <si>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</si>
  <si>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</si>
  <si>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</si>
  <si>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</si>
  <si>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</si>
  <si>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</si>
  <si>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</si>
  <si>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</si>
  <si>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</si>
  <si>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</si>
  <si>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</si>
  <si>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</si>
  <si>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</si>
  <si>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</si>
  <si>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</si>
  <si>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</si>
  <si>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</si>
  <si>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</si>
  <si>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</si>
  <si>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</si>
  <si>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</si>
  <si>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</si>
  <si>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</si>
  <si>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</si>
  <si>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</si>
  <si>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</si>
  <si>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</si>
  <si>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</si>
  <si>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</si>
  <si>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</si>
  <si>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</si>
  <si>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</si>
  <si>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</si>
  <si>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</si>
  <si>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</si>
  <si>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</si>
  <si>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</si>
  <si>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</si>
  <si>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</si>
  <si>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</si>
  <si>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</si>
  <si>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</si>
  <si>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</si>
  <si>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</si>
  <si>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</si>
  <si>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</si>
  <si>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</si>
  <si>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</si>
  <si>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</si>
  <si>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</si>
  <si>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</si>
  <si>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</si>
  <si>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</si>
  <si>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</si>
  <si>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</si>
  <si>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</si>
  <si>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</si>
  <si>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</si>
  <si>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</si>
  <si>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</si>
  <si>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</si>
  <si>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</si>
  <si>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</si>
  <si>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</si>
  <si>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</si>
  <si>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</si>
  <si>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</si>
  <si>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</si>
  <si>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</si>
  <si>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</si>
  <si>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</si>
  <si>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</si>
  <si>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</si>
  <si>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</si>
  <si>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</si>
  <si>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</si>
  <si>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</si>
  <si>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</si>
  <si>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</si>
  <si>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</si>
  <si>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</si>
  <si>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</si>
  <si>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</si>
  <si>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</si>
  <si>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</si>
  <si>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</si>
  <si>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</si>
  <si>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</si>
  <si>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</si>
  <si>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</si>
  <si>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</si>
  <si>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</si>
  <si>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</si>
  <si>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</si>
  <si>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</si>
  <si>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</si>
  <si>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</si>
  <si>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</si>
  <si>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</si>
  <si>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</si>
  <si>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</si>
  <si>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</si>
  <si>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</si>
  <si>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</si>
  <si>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</si>
  <si>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</si>
  <si>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</si>
  <si>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</si>
  <si>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</si>
  <si>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</si>
  <si>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</si>
  <si>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</si>
  <si>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</si>
  <si>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</si>
  <si>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</si>
  <si>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</si>
  <si>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</si>
  <si>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</si>
  <si>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</si>
  <si>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</si>
  <si>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</si>
  <si>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</si>
  <si>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</si>
  <si>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</si>
  <si>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</si>
  <si>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</si>
  <si>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</si>
  <si>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</si>
  <si>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</si>
  <si>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</si>
  <si>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</si>
  <si>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</si>
  <si>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</si>
  <si>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</si>
  <si>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</si>
  <si>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</si>
  <si>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</si>
  <si>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</si>
  <si>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</si>
  <si>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</si>
  <si>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</si>
  <si>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</si>
  <si>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</si>
  <si>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</si>
  <si>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</si>
  <si>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</si>
  <si>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</si>
  <si>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</si>
  <si>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</si>
  <si>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</si>
  <si>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</si>
  <si>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</si>
  <si>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</si>
  <si>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</si>
  <si>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</si>
  <si>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</si>
  <si>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</si>
  <si>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</si>
  <si>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</si>
  <si>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</si>
  <si>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</si>
  <si>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</si>
  <si>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</si>
  <si>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</si>
  <si>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</si>
  <si>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</si>
  <si>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</si>
  <si>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</si>
  <si>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</si>
  <si>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</si>
  <si>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</si>
  <si>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</si>
  <si>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</si>
  <si>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</si>
  <si>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</si>
  <si>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</si>
  <si>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</si>
  <si>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</si>
  <si>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</si>
  <si>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</si>
  <si>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</si>
  <si>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</si>
  <si>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</si>
  <si>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</si>
  <si>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</si>
  <si>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</si>
  <si>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</si>
  <si>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</si>
  <si>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</si>
  <si>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</si>
  <si>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</si>
  <si>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</si>
  <si>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</si>
  <si>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</si>
  <si>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</si>
  <si>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</si>
  <si>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</si>
  <si>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</si>
  <si>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</si>
  <si>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</si>
  <si>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</si>
  <si>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</si>
  <si>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</si>
  <si>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</si>
  <si>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</si>
  <si>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</si>
  <si>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</si>
  <si>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</si>
  <si>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</si>
  <si>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</si>
  <si>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</si>
  <si>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</si>
  <si>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</si>
  <si>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</si>
  <si>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</si>
  <si>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</si>
  <si>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</si>
  <si>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</si>
  <si>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</si>
  <si>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</si>
  <si>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</si>
  <si>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</si>
  <si>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</si>
  <si>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</si>
  <si>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</si>
  <si>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</si>
  <si>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</si>
  <si>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</si>
  <si>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</si>
  <si>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</si>
  <si>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</si>
  <si>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</si>
  <si>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</si>
  <si>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</si>
  <si>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</si>
  <si>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</si>
  <si>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</si>
  <si>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</si>
  <si>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</si>
  <si>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</si>
  <si>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</si>
  <si>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</si>
  <si>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</si>
  <si>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</si>
  <si>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</si>
  <si>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</si>
  <si>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</si>
  <si>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</si>
  <si>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</si>
  <si>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</si>
  <si>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</si>
  <si>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</si>
  <si>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</si>
  <si>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</si>
  <si>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</si>
  <si>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</si>
  <si>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</si>
  <si>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</si>
  <si>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</si>
  <si>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</si>
  <si>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</si>
  <si>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</si>
  <si>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</si>
  <si>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</si>
  <si>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</si>
  <si>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</si>
  <si>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</si>
  <si>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</si>
  <si>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</si>
  <si>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</si>
  <si>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</si>
  <si>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</si>
  <si>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</si>
  <si>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</si>
  <si>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</si>
  <si>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</si>
  <si>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</si>
  <si>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</si>
  <si>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</si>
  <si>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</si>
  <si>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</si>
  <si>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</si>
  <si>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</si>
  <si>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</si>
  <si>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</si>
  <si>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</si>
  <si>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</si>
  <si>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</si>
  <si>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</si>
  <si>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</si>
  <si>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</si>
  <si>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</si>
  <si>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</si>
  <si>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</si>
  <si>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</si>
  <si>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</si>
  <si>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</si>
  <si>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</si>
  <si>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</si>
  <si>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</si>
  <si>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</si>
  <si>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</si>
  <si>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</si>
  <si>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</si>
  <si>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</si>
  <si>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</si>
  <si>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</si>
  <si>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</si>
  <si>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</si>
  <si>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</si>
  <si>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</si>
  <si>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</si>
  <si>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</si>
  <si>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</si>
  <si>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</si>
  <si>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</si>
  <si>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</si>
  <si>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</si>
  <si>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</si>
  <si>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</si>
  <si>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</si>
  <si>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</si>
  <si>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</si>
  <si>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</si>
  <si>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</si>
  <si>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</si>
  <si>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</si>
  <si>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</si>
  <si>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</si>
  <si>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</si>
  <si>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</si>
  <si>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</si>
  <si>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</si>
  <si>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</si>
  <si>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</si>
  <si>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</si>
  <si>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</si>
  <si>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</si>
  <si>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</si>
  <si>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</si>
  <si>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</si>
  <si>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</si>
  <si>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</si>
  <si>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</si>
  <si>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</si>
  <si>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</si>
  <si>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</si>
  <si>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</si>
  <si>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</si>
  <si>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</si>
  <si>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</si>
  <si>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</si>
  <si>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</si>
  <si>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</si>
  <si>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</si>
  <si>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</si>
  <si>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</si>
  <si>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</si>
  <si>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</si>
  <si>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</si>
  <si>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</si>
  <si>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</si>
  <si>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</si>
  <si>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</si>
  <si>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</si>
  <si>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</si>
  <si>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</si>
  <si>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</si>
  <si>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</si>
  <si>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</si>
  <si>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</si>
  <si>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</si>
  <si>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</si>
  <si>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</si>
  <si>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</si>
  <si>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</si>
  <si>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</si>
  <si>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</si>
  <si>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</si>
  <si>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</si>
  <si>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</si>
  <si>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</si>
  <si>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</si>
  <si>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</si>
  <si>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</si>
  <si>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</si>
  <si>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</si>
  <si>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</si>
  <si>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</si>
  <si>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</si>
  <si>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</si>
  <si>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</si>
  <si>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</si>
  <si>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</si>
  <si>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</si>
  <si>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</si>
  <si>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</si>
  <si>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</si>
  <si>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</si>
  <si>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</si>
  <si>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</si>
  <si>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</si>
  <si>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</si>
  <si>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</si>
  <si>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</si>
  <si>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</si>
  <si>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</si>
  <si>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</si>
  <si>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</si>
  <si>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</si>
  <si>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</si>
  <si>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</si>
  <si>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</si>
  <si>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</si>
  <si>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</si>
  <si>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</si>
  <si>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</si>
  <si>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</si>
  <si>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</si>
  <si>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</si>
  <si>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</si>
  <si>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</si>
  <si>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</si>
  <si>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</si>
  <si>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</si>
  <si>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</si>
  <si>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</si>
  <si>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</si>
  <si>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</si>
  <si>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</si>
  <si>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</si>
  <si>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</si>
  <si>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</si>
  <si>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</si>
  <si>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</si>
  <si>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</si>
  <si>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</si>
  <si>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</si>
  <si>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</si>
  <si>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</si>
  <si>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</si>
  <si>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</si>
  <si>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</si>
  <si>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</si>
  <si>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</si>
  <si>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</si>
  <si>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</si>
  <si>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</si>
  <si>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</si>
  <si>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</si>
  <si>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</si>
  <si>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</si>
  <si>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</si>
  <si>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</si>
  <si>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</si>
  <si>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</si>
  <si>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</si>
  <si>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</si>
  <si>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</si>
  <si>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</si>
  <si>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</si>
  <si>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</si>
  <si>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</si>
  <si>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</si>
  <si>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</si>
  <si>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</si>
  <si>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</si>
  <si>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</si>
  <si>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</si>
  <si>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</si>
  <si>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</si>
  <si>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</si>
  <si>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</si>
  <si>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</si>
  <si>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</si>
  <si>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</si>
  <si>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</si>
  <si>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</si>
  <si>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</si>
  <si>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</si>
  <si>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</si>
  <si>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</si>
  <si>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</si>
  <si>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</si>
  <si>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</si>
  <si>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</si>
  <si>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</si>
  <si>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</si>
  <si>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</si>
  <si>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</si>
  <si>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</si>
  <si>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</si>
  <si>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</si>
  <si>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</si>
  <si>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</si>
  <si>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</si>
  <si>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</si>
  <si>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</si>
  <si>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</si>
  <si>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</si>
  <si>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</si>
  <si>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</si>
  <si>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</si>
  <si>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</si>
  <si>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</si>
  <si>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</si>
  <si>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</si>
  <si>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</si>
  <si>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</si>
  <si>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</si>
  <si>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</si>
  <si>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</si>
  <si>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</si>
  <si>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</si>
  <si>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</si>
  <si>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</si>
  <si>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</si>
  <si>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</si>
  <si>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</si>
  <si>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</si>
  <si>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</si>
  <si>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</si>
  <si>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</si>
  <si>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</si>
  <si>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</si>
  <si>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</si>
  <si>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</si>
  <si>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</si>
  <si>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</si>
  <si>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</si>
  <si>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</si>
  <si>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</si>
  <si>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</si>
  <si>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</si>
  <si>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</si>
  <si>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</si>
  <si>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</si>
  <si>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</si>
  <si>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</si>
  <si>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</si>
  <si>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</si>
  <si>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</si>
  <si>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</si>
  <si>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</si>
  <si>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</si>
  <si>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</si>
  <si>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</si>
  <si>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</si>
  <si>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</si>
  <si>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</si>
  <si>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</si>
  <si>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</si>
  <si>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</si>
  <si>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</si>
  <si>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</si>
  <si>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</si>
  <si>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</si>
  <si>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</si>
  <si>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</si>
  <si>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</si>
  <si>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</si>
  <si>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</si>
  <si>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</si>
  <si>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</si>
  <si>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</si>
  <si>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</si>
  <si>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</si>
  <si>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</si>
  <si>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</si>
  <si>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</si>
  <si>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</si>
  <si>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</si>
  <si>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</si>
  <si>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</si>
  <si>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</si>
  <si>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</si>
  <si>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</si>
  <si>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</si>
  <si>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</si>
  <si>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</si>
  <si>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</si>
  <si>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</si>
  <si>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</si>
  <si>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</si>
  <si>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</si>
  <si>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</si>
  <si>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</si>
  <si>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</si>
  <si>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</si>
  <si>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</si>
  <si>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</si>
  <si>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</si>
  <si>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</si>
  <si>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</si>
  <si>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</si>
  <si>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</si>
  <si>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</si>
  <si>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</si>
  <si>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</si>
  <si>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</si>
  <si>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</si>
  <si>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</si>
  <si>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</si>
  <si>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</si>
  <si>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</si>
  <si>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</si>
  <si>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</si>
  <si>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</si>
  <si>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</si>
  <si>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</si>
  <si>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</si>
  <si>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</si>
  <si>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</si>
  <si>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</si>
  <si>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</si>
  <si>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</si>
  <si>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</si>
  <si>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</si>
  <si>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</si>
  <si>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</si>
  <si>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</si>
  <si>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</si>
  <si>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</si>
  <si>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</si>
  <si>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</si>
  <si>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</si>
  <si>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</si>
  <si>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</si>
  <si>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</si>
  <si>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</si>
  <si>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</si>
  <si>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</si>
  <si>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</si>
  <si>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</si>
  <si>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</si>
  <si>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</si>
  <si>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</si>
  <si>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</si>
  <si>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</si>
  <si>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</si>
  <si>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</si>
  <si>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</si>
  <si>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</si>
  <si>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</si>
  <si>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</si>
  <si>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</si>
  <si>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</si>
  <si>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</si>
  <si>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</si>
  <si>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</si>
  <si>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</si>
  <si>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</si>
  <si>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</si>
  <si>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</si>
  <si>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</si>
  <si>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</si>
  <si>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</si>
  <si>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</si>
  <si>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</si>
  <si>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</si>
  <si>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</si>
  <si>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</si>
  <si>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</si>
  <si>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</si>
  <si>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</si>
  <si>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</si>
  <si>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</si>
  <si>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</si>
  <si>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</si>
  <si>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</si>
  <si>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</si>
  <si>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</si>
  <si>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</si>
  <si>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</si>
  <si>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</si>
  <si>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</si>
  <si>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</si>
  <si>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</si>
  <si>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</si>
  <si>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</si>
  <si>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</si>
  <si>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</si>
  <si>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</si>
  <si>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</si>
  <si>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</si>
  <si>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</si>
  <si>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</si>
  <si>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</si>
  <si>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</si>
  <si>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</si>
  <si>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</si>
  <si>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</si>
  <si>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</si>
  <si>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</si>
  <si>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</si>
  <si>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</si>
  <si>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</si>
  <si>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</si>
  <si>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</si>
  <si>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</si>
  <si>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</si>
  <si>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</si>
  <si>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</si>
  <si>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</si>
  <si>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</si>
  <si>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</si>
  <si>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</si>
  <si>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</si>
  <si>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</si>
  <si>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</si>
  <si>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</si>
  <si>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</si>
  <si>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</si>
  <si>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</si>
  <si>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</si>
  <si>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</si>
  <si>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</si>
  <si>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</si>
  <si>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</si>
  <si>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</si>
  <si>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</si>
  <si>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</si>
  <si>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</si>
  <si>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</si>
  <si>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</si>
  <si>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</si>
  <si>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</si>
  <si>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</si>
  <si>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</si>
  <si>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</si>
  <si>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</si>
  <si>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</si>
  <si>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</si>
  <si>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</si>
  <si>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</si>
  <si>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</si>
  <si>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</si>
  <si>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</si>
  <si>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</si>
  <si>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</si>
  <si>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</si>
  <si>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</si>
  <si>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</si>
  <si>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</si>
  <si>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</si>
  <si>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</si>
  <si>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</si>
  <si>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</si>
  <si>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</si>
  <si>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</si>
  <si>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</si>
  <si>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</si>
  <si>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</si>
  <si>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</si>
  <si>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</si>
  <si>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</si>
  <si>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</si>
  <si>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</si>
  <si>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</si>
  <si>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</si>
  <si>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</si>
  <si>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</si>
  <si>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</si>
  <si>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</si>
  <si>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</si>
  <si>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</si>
  <si>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</si>
  <si>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</si>
  <si>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</si>
  <si>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</si>
  <si>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</si>
  <si>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</si>
  <si>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</si>
  <si>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</si>
  <si>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</si>
  <si>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</si>
  <si>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</si>
  <si>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</si>
  <si>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</si>
  <si>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</si>
  <si>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</si>
  <si>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</si>
  <si>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</si>
  <si>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</si>
  <si>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</si>
  <si>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</si>
  <si>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</si>
  <si>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</si>
  <si>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</si>
  <si>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</si>
  <si>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</si>
  <si>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</si>
  <si>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</si>
  <si>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</si>
  <si>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</si>
  <si>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</si>
  <si>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</si>
  <si>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</si>
  <si>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</si>
  <si>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</si>
  <si>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</si>
  <si>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</si>
  <si>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</si>
  <si>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</si>
  <si>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</si>
  <si>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</si>
  <si>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</si>
  <si>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</si>
  <si>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</si>
  <si>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</si>
  <si>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</si>
  <si>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</si>
  <si>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</si>
  <si>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</si>
  <si>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</si>
  <si>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</si>
  <si>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</si>
  <si>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</si>
  <si>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</si>
  <si>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</si>
  <si>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</si>
  <si>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</si>
  <si>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</si>
  <si>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</si>
  <si>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</si>
  <si>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</si>
  <si>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</si>
  <si>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</si>
  <si>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</si>
  <si>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</si>
  <si>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</si>
  <si>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</si>
  <si>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</si>
  <si>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</si>
  <si>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</si>
  <si>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</si>
  <si>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</si>
  <si>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</si>
  <si>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</si>
  <si>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</si>
  <si>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</si>
  <si>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</si>
  <si>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</si>
  <si>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</si>
  <si>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</si>
  <si>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</si>
  <si>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</si>
  <si>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</si>
  <si>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</si>
  <si>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</si>
  <si>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</si>
  <si>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</si>
  <si>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</si>
  <si>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</si>
  <si>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</si>
  <si>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</si>
  <si>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</si>
  <si>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</si>
  <si>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</si>
  <si>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</si>
  <si>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</si>
  <si>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</si>
  <si>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</si>
  <si>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</si>
  <si>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</si>
  <si>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</si>
  <si>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</si>
  <si>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</si>
  <si>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</si>
  <si>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</si>
  <si>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</si>
  <si>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</si>
  <si>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</si>
  <si>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</si>
  <si>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</si>
  <si>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</si>
  <si>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</si>
  <si>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</si>
  <si>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</si>
  <si>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</si>
  <si>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</si>
  <si>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</si>
  <si>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</si>
  <si>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</si>
  <si>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</si>
  <si>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</si>
  <si>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</si>
  <si>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</si>
  <si>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</si>
  <si>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</si>
  <si>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</si>
  <si>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</si>
  <si>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</si>
  <si>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</si>
  <si>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</si>
  <si>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</si>
  <si>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</si>
  <si>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</si>
  <si>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</si>
  <si>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</si>
  <si>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</si>
  <si>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</si>
  <si>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</si>
  <si>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</si>
  <si>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</si>
  <si>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</si>
  <si>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</si>
  <si>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</si>
  <si>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</si>
  <si>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</si>
  <si>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</si>
  <si>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</si>
  <si>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</si>
  <si>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</si>
  <si>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</si>
  <si>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</si>
  <si>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</si>
  <si>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</si>
  <si>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</si>
  <si>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</si>
  <si>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</si>
  <si>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</si>
  <si>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</si>
  <si>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</si>
  <si>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</si>
  <si>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</si>
  <si>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</si>
  <si>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</si>
  <si>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</si>
  <si>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</si>
  <si>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</si>
  <si>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</si>
  <si>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</si>
  <si>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</si>
  <si>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</si>
  <si>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</si>
  <si>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</si>
  <si>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</si>
  <si>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</si>
  <si>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</si>
  <si>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</si>
  <si>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</si>
  <si>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</si>
  <si>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</si>
  <si>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</si>
  <si>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</si>
  <si>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</si>
  <si>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</si>
  <si>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</si>
  <si>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</si>
  <si>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</si>
  <si>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</si>
  <si>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</si>
  <si>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</si>
  <si>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</si>
  <si>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</si>
  <si>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</si>
  <si>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</si>
  <si>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</si>
  <si>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</si>
  <si>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</si>
  <si>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</si>
  <si>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</si>
  <si>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</si>
  <si>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</si>
  <si>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</si>
  <si>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</si>
  <si>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</si>
  <si>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</si>
  <si>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</si>
  <si>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</si>
  <si>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</si>
  <si>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</si>
  <si>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</si>
  <si>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</si>
  <si>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</si>
  <si>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</si>
  <si>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</si>
  <si>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</si>
  <si>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</si>
  <si>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</si>
  <si>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</si>
  <si>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</si>
  <si>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</si>
  <si>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</si>
  <si>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</si>
  <si>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</si>
  <si>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</si>
  <si>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</si>
  <si>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</si>
  <si>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</si>
  <si>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</si>
  <si>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</si>
  <si>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</si>
  <si>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</si>
  <si>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</si>
  <si>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</si>
  <si>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</si>
  <si>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</si>
  <si>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</si>
  <si>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</si>
  <si>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</si>
  <si>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</si>
  <si>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</si>
  <si>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</si>
  <si>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</si>
  <si>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</si>
  <si>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</si>
  <si>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</si>
  <si>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</si>
  <si>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</si>
  <si>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</si>
  <si>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</si>
  <si>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</si>
  <si>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</si>
  <si>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</si>
  <si>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</si>
  <si>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</si>
  <si>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</si>
  <si>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</si>
  <si>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</si>
  <si>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</si>
  <si>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</si>
  <si>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</si>
  <si>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</si>
  <si>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</si>
  <si>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</si>
  <si>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</si>
  <si>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</si>
  <si>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</si>
  <si>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</si>
  <si>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</si>
  <si>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</si>
  <si>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</si>
  <si>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</si>
  <si>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</si>
  <si>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</si>
  <si>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</si>
  <si>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</si>
  <si>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</si>
  <si>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</si>
  <si>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</si>
  <si>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</si>
  <si>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</si>
  <si>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</si>
  <si>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</si>
  <si>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</si>
  <si>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</si>
  <si>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</si>
  <si>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</si>
  <si>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</si>
  <si>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</si>
  <si>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</si>
  <si>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</si>
  <si>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</si>
  <si>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</si>
  <si>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</si>
  <si>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</si>
  <si>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</si>
  <si>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</si>
  <si>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</si>
  <si>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</si>
  <si>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</si>
  <si>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</si>
  <si>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</si>
  <si>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</si>
  <si>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</si>
  <si>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</si>
  <si>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</si>
  <si>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</si>
  <si>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</si>
  <si>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</si>
  <si>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</si>
  <si>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</si>
  <si>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</si>
  <si>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</si>
  <si>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</si>
  <si>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</si>
  <si>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</si>
  <si>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</si>
  <si>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</si>
  <si>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</si>
  <si>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</si>
  <si>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</si>
  <si>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</si>
  <si>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</si>
  <si>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</si>
  <si>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</si>
  <si>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</si>
  <si>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</si>
  <si>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</si>
  <si>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</si>
  <si>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</si>
  <si>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</si>
  <si>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</si>
  <si>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</si>
  <si>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</si>
  <si>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</si>
  <si>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</si>
  <si>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</si>
  <si>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</si>
  <si>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</si>
  <si>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</si>
  <si>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</si>
  <si>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</si>
  <si>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</si>
  <si>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</si>
  <si>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</si>
  <si>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</si>
  <si>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</si>
  <si>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</si>
  <si>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</si>
  <si>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</si>
  <si>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</si>
  <si>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</si>
  <si>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</si>
  <si>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</si>
  <si>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</si>
  <si>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</si>
  <si>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</si>
  <si>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</si>
  <si>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</si>
  <si>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</si>
  <si>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</si>
  <si>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</si>
  <si>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</si>
  <si>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</si>
  <si>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</si>
  <si>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</si>
  <si>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</si>
  <si>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</si>
  <si>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</si>
  <si>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</si>
  <si>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</si>
  <si>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</si>
  <si>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</si>
  <si>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</si>
  <si>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</si>
  <si>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</si>
  <si>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</si>
  <si>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</si>
  <si>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</si>
  <si>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</si>
  <si>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</si>
  <si>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</si>
  <si>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</si>
  <si>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</si>
  <si>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</si>
  <si>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</si>
  <si>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</si>
  <si>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</si>
  <si>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</si>
  <si>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</si>
  <si>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</si>
  <si>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</si>
  <si>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</si>
  <si>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</si>
  <si>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</si>
  <si>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</si>
  <si>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</si>
  <si>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</si>
  <si>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</si>
  <si>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</si>
  <si>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</si>
  <si>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</si>
  <si>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</si>
  <si>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</si>
  <si>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</si>
  <si>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</si>
  <si>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</si>
  <si>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</si>
  <si>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</si>
  <si>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</si>
  <si>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</si>
  <si>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</si>
  <si>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</si>
  <si>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</si>
  <si>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</si>
  <si>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</si>
  <si>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</si>
  <si>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</si>
  <si>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</si>
  <si>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</si>
  <si>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</si>
  <si>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</si>
  <si>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</si>
  <si>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</si>
  <si>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</si>
  <si>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</si>
  <si>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</si>
  <si>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</si>
  <si>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</si>
  <si>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</si>
  <si>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</si>
  <si>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</si>
  <si>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</si>
  <si>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</si>
  <si>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</si>
  <si>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</si>
  <si>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</si>
  <si>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</si>
  <si>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</si>
  <si>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</si>
  <si>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</si>
  <si>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</si>
  <si>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</si>
  <si>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</si>
  <si>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</si>
  <si>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</si>
  <si>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</si>
  <si>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</si>
  <si>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</si>
  <si>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</si>
  <si>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</si>
  <si>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</si>
  <si>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</si>
  <si>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</si>
  <si>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</si>
  <si>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</si>
  <si>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</si>
  <si>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</si>
  <si>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</si>
  <si>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</si>
  <si>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</si>
  <si>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</si>
  <si>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</si>
  <si>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</si>
  <si>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</si>
  <si>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</si>
  <si>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</si>
  <si>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</si>
  <si>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</si>
  <si>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</si>
  <si>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</si>
  <si>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</si>
  <si>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</si>
  <si>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</si>
  <si>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</si>
  <si>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</si>
  <si>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</si>
  <si>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</si>
  <si>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</si>
  <si>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</si>
  <si>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</si>
  <si>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</si>
  <si>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</si>
  <si>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</si>
  <si>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</si>
  <si>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</si>
  <si>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</si>
  <si>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</si>
  <si>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</si>
  <si>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</si>
  <si>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</si>
  <si>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</si>
  <si>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</si>
  <si>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</si>
  <si>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</si>
  <si>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</si>
  <si>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</si>
  <si>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</si>
  <si>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</si>
  <si>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</si>
  <si>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</si>
  <si>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</si>
  <si>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</si>
  <si>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</si>
  <si>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</si>
  <si>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</si>
  <si>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</si>
  <si>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</si>
  <si>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</si>
  <si>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</si>
  <si>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</si>
  <si>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</si>
  <si>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</si>
  <si>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</si>
  <si>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</si>
  <si>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</si>
  <si>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</si>
  <si>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</si>
  <si>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</si>
  <si>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</si>
  <si>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</si>
  <si>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</si>
  <si>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</si>
  <si>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</si>
  <si>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</si>
  <si>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</si>
  <si>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</si>
  <si>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</si>
  <si>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</si>
  <si>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</si>
  <si>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</si>
  <si>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</si>
  <si>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</si>
  <si>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</si>
  <si>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</si>
  <si>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</si>
  <si>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</si>
  <si>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</si>
  <si>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</si>
  <si>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</si>
  <si>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</si>
  <si>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</si>
  <si>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</si>
  <si>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</si>
  <si>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</si>
  <si>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</si>
  <si>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</si>
  <si>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</si>
  <si>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</si>
  <si>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</si>
  <si>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</si>
  <si>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</si>
  <si>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</si>
  <si>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</si>
  <si>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</si>
  <si>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</si>
  <si>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</si>
  <si>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</si>
  <si>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</si>
  <si>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</si>
  <si>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</si>
  <si>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</si>
  <si>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</si>
  <si>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</si>
  <si>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</si>
  <si>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</si>
  <si>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</si>
  <si>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</si>
  <si>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</si>
  <si>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</si>
  <si>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</si>
  <si>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</si>
  <si>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</si>
  <si>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</si>
  <si>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</si>
  <si>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</si>
  <si>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</si>
  <si>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</si>
  <si>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</si>
  <si>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</si>
  <si>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</si>
  <si>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</si>
  <si>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</si>
  <si>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</si>
  <si>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</si>
  <si>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</si>
  <si>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</si>
  <si>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</si>
  <si>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</si>
  <si>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</si>
  <si>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</si>
  <si>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</si>
  <si>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</si>
  <si>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</si>
  <si>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</si>
  <si>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</si>
  <si>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</si>
  <si>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</si>
  <si>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</si>
  <si>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</si>
  <si>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</si>
  <si>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</si>
  <si>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</si>
  <si>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</si>
  <si>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</si>
  <si>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</si>
  <si>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</si>
  <si>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</si>
  <si>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</si>
  <si>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</si>
  <si>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</si>
  <si>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</si>
  <si>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</si>
  <si>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</si>
  <si>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</si>
  <si>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</si>
  <si>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</si>
  <si>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</si>
  <si>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</si>
  <si>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</si>
  <si>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</si>
  <si>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</si>
  <si>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</si>
  <si>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</si>
  <si>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</si>
  <si>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</si>
  <si>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</si>
  <si>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</si>
  <si>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</si>
  <si>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</si>
  <si>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</si>
  <si>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</si>
  <si>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</si>
  <si>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</si>
  <si>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</si>
  <si>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</si>
  <si>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</si>
  <si>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</si>
  <si>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</si>
  <si>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</si>
  <si>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</si>
  <si>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</si>
  <si>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</si>
  <si>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</si>
  <si>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</si>
  <si>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</si>
  <si>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</si>
  <si>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</si>
  <si>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</si>
  <si>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</si>
  <si>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</si>
  <si>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</si>
  <si>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</si>
  <si>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</si>
  <si>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</si>
  <si>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</si>
  <si>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</si>
  <si>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</si>
  <si>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</si>
  <si>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</si>
  <si>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</si>
  <si>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</si>
  <si>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</si>
  <si>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</si>
  <si>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</si>
  <si>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</si>
  <si>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</si>
  <si>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</si>
  <si>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</si>
  <si>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</si>
  <si>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</si>
  <si>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</si>
  <si>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</si>
  <si>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</si>
  <si>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</si>
  <si>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</si>
  <si>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</si>
  <si>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</si>
  <si>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</si>
  <si>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</si>
  <si>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</si>
  <si>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</si>
  <si>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</si>
  <si>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</si>
  <si>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</si>
  <si>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</si>
  <si>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</si>
  <si>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</si>
  <si>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</si>
  <si>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</si>
  <si>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</si>
  <si>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</si>
  <si>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</si>
  <si>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</si>
  <si>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</si>
  <si>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</si>
  <si>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</si>
  <si>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</si>
  <si>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</si>
  <si>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</si>
  <si>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</si>
  <si>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</si>
  <si>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</si>
  <si>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</si>
  <si>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</si>
  <si>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</si>
  <si>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</si>
  <si>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</si>
  <si>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</si>
  <si>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</si>
  <si>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</si>
  <si>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</si>
  <si>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</si>
  <si>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</si>
  <si>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</si>
  <si>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</si>
  <si>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</si>
  <si>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</si>
  <si>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</si>
  <si>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</si>
  <si>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</si>
  <si>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</si>
  <si>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</si>
  <si>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</si>
  <si>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</si>
  <si>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</si>
  <si>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</si>
  <si>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</si>
  <si>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</si>
  <si>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</si>
  <si>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</si>
  <si>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</si>
  <si>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</si>
  <si>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</si>
  <si>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</si>
  <si>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</si>
  <si>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</si>
  <si>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</si>
  <si>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</si>
  <si>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</si>
  <si>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</si>
  <si>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</si>
  <si>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</si>
  <si>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</si>
  <si>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</si>
  <si>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</si>
  <si>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</si>
  <si>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</si>
  <si>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</si>
  <si>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</si>
  <si>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</si>
  <si>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</si>
  <si>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</si>
  <si>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</si>
  <si>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</si>
  <si>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</si>
  <si>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</si>
  <si>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</si>
  <si>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</si>
  <si>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</si>
  <si>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</si>
  <si>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</si>
  <si>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</si>
  <si>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</si>
  <si>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</si>
  <si>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</si>
  <si>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</si>
  <si>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</si>
  <si>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</si>
  <si>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</si>
  <si>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</si>
  <si>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</si>
  <si>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</si>
  <si>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</si>
  <si>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</si>
  <si>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</si>
  <si>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</si>
  <si>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</si>
  <si>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</si>
  <si>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</si>
  <si>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</si>
  <si>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</si>
  <si>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</si>
  <si>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</si>
  <si>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</si>
  <si>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</si>
  <si>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</si>
  <si>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</si>
  <si>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</si>
  <si>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</si>
  <si>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</si>
  <si>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</si>
  <si>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</si>
  <si>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</si>
  <si>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</si>
  <si>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</si>
  <si>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</si>
  <si>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</si>
  <si>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</si>
  <si>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</si>
  <si>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</si>
  <si>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</si>
  <si>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</si>
  <si>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</si>
  <si>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</si>
  <si>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</si>
  <si>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</si>
  <si>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</si>
  <si>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</si>
  <si>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</si>
  <si>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</si>
  <si>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</si>
  <si>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</si>
  <si>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</si>
  <si>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</si>
  <si>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</si>
  <si>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</si>
  <si>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</si>
  <si>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</si>
  <si>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</si>
  <si>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</si>
  <si>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</si>
  <si>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</si>
  <si>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</si>
  <si>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</si>
  <si>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</si>
  <si>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</si>
  <si>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</si>
  <si>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</si>
  <si>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</si>
  <si>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</si>
  <si>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</si>
  <si>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</si>
  <si>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</si>
  <si>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</si>
  <si>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</si>
  <si>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</si>
  <si>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</si>
  <si>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</si>
  <si>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</si>
  <si>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</si>
  <si>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</si>
  <si>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</si>
  <si>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</si>
  <si>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</si>
  <si>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</si>
  <si>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</si>
  <si>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</si>
  <si>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</si>
  <si>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</si>
  <si>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</si>
  <si>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</si>
  <si>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</si>
  <si>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</si>
  <si>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</si>
  <si>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</si>
  <si>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</si>
  <si>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</si>
  <si>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</si>
  <si>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</si>
  <si>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</si>
  <si>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</si>
  <si>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</si>
  <si>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</si>
  <si>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</si>
  <si>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</si>
  <si>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</si>
  <si>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</si>
  <si>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</si>
  <si>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</si>
  <si>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</si>
  <si>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</si>
  <si>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</si>
  <si>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</si>
  <si>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</si>
  <si>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</si>
  <si>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</si>
  <si>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</si>
  <si>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</si>
  <si>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</si>
  <si>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</si>
  <si>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</si>
  <si>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</si>
  <si>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</si>
  <si>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</si>
  <si>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</si>
  <si>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</si>
  <si>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</si>
  <si>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</si>
  <si>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</si>
  <si>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</si>
  <si>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</si>
  <si>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</si>
  <si>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</si>
  <si>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</si>
  <si>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</si>
  <si>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</si>
  <si>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</si>
  <si>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</si>
  <si>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</si>
  <si>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</si>
  <si>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</si>
  <si>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</si>
  <si>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</si>
  <si>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</si>
  <si>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</si>
  <si>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</si>
  <si>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</si>
  <si>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</si>
  <si>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</si>
  <si>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</si>
  <si>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</si>
  <si>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</si>
  <si>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</si>
  <si>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</si>
  <si>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</si>
  <si>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</si>
  <si>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</si>
  <si>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</si>
  <si>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</si>
  <si>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</si>
  <si>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</si>
  <si>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</si>
  <si>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</si>
  <si>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</si>
  <si>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</si>
  <si>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</si>
  <si>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</si>
  <si>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</si>
  <si>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</si>
  <si>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</si>
  <si>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</si>
  <si>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</si>
  <si>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</si>
  <si>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</si>
  <si>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</si>
  <si>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</si>
  <si>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</si>
  <si>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</si>
  <si>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</si>
  <si>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</si>
  <si>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</si>
  <si>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</si>
  <si>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</si>
  <si>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</si>
  <si>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</si>
  <si>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</si>
  <si>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</si>
  <si>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</si>
  <si>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</si>
  <si>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</si>
  <si>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</si>
  <si>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</si>
  <si>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</si>
  <si>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</si>
  <si>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</si>
  <si>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</si>
  <si>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</si>
  <si>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</si>
  <si>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</si>
  <si>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</si>
  <si>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</si>
  <si>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</si>
  <si>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</si>
  <si>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</si>
  <si>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</si>
  <si>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</si>
  <si>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</si>
  <si>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</si>
  <si>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</si>
  <si>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</si>
  <si>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</si>
  <si>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</si>
  <si>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</si>
  <si>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</si>
  <si>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</si>
  <si>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</si>
  <si>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</si>
  <si>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</si>
  <si>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</si>
  <si>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</si>
  <si>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</si>
  <si>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</si>
  <si>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</si>
  <si>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</si>
  <si>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</si>
  <si>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</si>
  <si>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</si>
  <si>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</si>
  <si>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</si>
  <si>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</si>
  <si>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</si>
  <si>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</si>
  <si>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</si>
  <si>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</si>
  <si>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</si>
  <si>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</si>
  <si>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</si>
  <si>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</si>
  <si>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</si>
  <si>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</si>
  <si>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</si>
  <si>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</si>
  <si>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</si>
  <si>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</si>
  <si>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</si>
  <si>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</si>
  <si>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</si>
  <si>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</si>
  <si>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</si>
  <si>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</si>
  <si>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</si>
  <si>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</si>
  <si>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</si>
  <si>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</si>
  <si>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</si>
  <si>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</si>
  <si>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</si>
  <si>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</si>
  <si>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</si>
  <si>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</si>
  <si>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</si>
  <si>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</si>
  <si>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</si>
  <si>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</si>
  <si>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</si>
  <si>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</si>
  <si>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</si>
  <si>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</si>
  <si>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</si>
  <si>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</si>
  <si>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</si>
  <si>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</si>
  <si>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</si>
  <si>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</si>
  <si>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</si>
  <si>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</si>
  <si>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</si>
  <si>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</si>
  <si>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</si>
  <si>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</si>
  <si>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</si>
  <si>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</si>
  <si>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</si>
  <si>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</si>
  <si>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</si>
  <si>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</si>
  <si>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</si>
  <si>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</si>
  <si>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</si>
  <si>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</si>
  <si>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</si>
  <si>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</si>
  <si>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</si>
  <si>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</si>
  <si>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</si>
  <si>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</si>
  <si>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</si>
  <si>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</si>
  <si>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</si>
  <si>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</si>
  <si>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</si>
  <si>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</si>
  <si>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</si>
  <si>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</si>
  <si>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</si>
  <si>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</si>
  <si>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</si>
  <si>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</si>
  <si>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</si>
  <si>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</si>
  <si>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</si>
  <si>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</si>
  <si>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</si>
  <si>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</si>
  <si>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</si>
  <si>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</si>
  <si>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</si>
  <si>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</si>
  <si>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</si>
  <si>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</si>
  <si>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</si>
  <si>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</si>
  <si>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</si>
  <si>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</si>
  <si>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</si>
  <si>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</si>
  <si>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</si>
  <si>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</si>
  <si>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</si>
  <si>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</si>
  <si>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</si>
  <si>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</si>
  <si>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</si>
  <si>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</si>
  <si>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</si>
  <si>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</si>
  <si>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</si>
  <si>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</si>
  <si>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</si>
  <si>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</si>
  <si>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</si>
  <si>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</si>
  <si>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</si>
  <si>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</si>
  <si>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</si>
  <si>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</si>
  <si>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</si>
  <si>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</si>
  <si>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</si>
  <si>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</si>
  <si>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</si>
  <si>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</si>
  <si>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</si>
  <si>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</si>
  <si>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</si>
  <si>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</si>
  <si>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</si>
  <si>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</si>
  <si>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</si>
  <si>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</si>
  <si>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</si>
  <si>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</si>
  <si>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</si>
  <si>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</si>
  <si>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</si>
  <si>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</si>
  <si>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</si>
  <si>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</si>
  <si>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</si>
  <si>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</si>
  <si>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</si>
  <si>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</si>
  <si>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</si>
  <si>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</si>
  <si>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</si>
  <si>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</si>
  <si>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</si>
  <si>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</si>
  <si>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</si>
  <si>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</si>
  <si>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</si>
  <si>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</si>
  <si>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</si>
  <si>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</si>
  <si>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</si>
  <si>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</si>
  <si>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</si>
  <si>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</si>
  <si>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</si>
  <si>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</si>
  <si>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</si>
  <si>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</si>
  <si>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</si>
  <si>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</si>
  <si>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</si>
  <si>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</si>
  <si>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</si>
  <si>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</si>
  <si>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</si>
  <si>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</si>
  <si>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</si>
  <si>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</si>
  <si>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</si>
  <si>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</si>
  <si>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</si>
  <si>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</si>
  <si>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</si>
  <si>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</si>
  <si>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</si>
  <si>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</si>
  <si>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</si>
  <si>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</si>
  <si>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</si>
  <si>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</si>
  <si>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</si>
  <si>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</si>
  <si>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</si>
  <si>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</si>
  <si>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</si>
  <si>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</si>
  <si>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</si>
  <si>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</si>
  <si>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</si>
  <si>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</si>
  <si>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</si>
  <si>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</si>
  <si>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</si>
  <si>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</si>
  <si>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</si>
  <si>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</si>
  <si>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</si>
  <si>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</si>
  <si>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</si>
  <si>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</si>
  <si>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</si>
  <si>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</si>
  <si>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</si>
  <si>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</si>
  <si>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</si>
  <si>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</si>
  <si>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</si>
  <si>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</si>
  <si>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</si>
  <si>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</si>
  <si>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</si>
  <si>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</si>
  <si>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</si>
  <si>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</si>
  <si>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</si>
  <si>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</si>
  <si>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</si>
  <si>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</si>
  <si>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</si>
  <si>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</si>
  <si>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</si>
  <si>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</si>
  <si>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</si>
  <si>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</si>
  <si>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</si>
  <si>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</si>
  <si>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</si>
  <si>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</si>
  <si>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</si>
  <si>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</si>
  <si>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</si>
  <si>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</si>
  <si>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</si>
  <si>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</si>
  <si>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</si>
  <si>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</si>
  <si>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</si>
  <si>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</si>
  <si>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</si>
  <si>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</si>
  <si>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</si>
  <si>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</si>
  <si>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</si>
  <si>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</si>
  <si>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</si>
  <si>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</si>
  <si>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</si>
  <si>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</si>
  <si>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</si>
  <si>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</si>
  <si>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</si>
  <si>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</si>
  <si>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</si>
  <si>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</si>
  <si>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</si>
  <si>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</si>
  <si>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</si>
  <si>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</si>
  <si>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</si>
  <si>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</si>
  <si>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</si>
  <si>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</si>
  <si>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</si>
  <si>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</si>
  <si>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</si>
  <si>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</si>
  <si>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</si>
  <si>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</si>
  <si>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</si>
  <si>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</si>
  <si>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</si>
  <si>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</si>
  <si>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</si>
  <si>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</si>
  <si>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</si>
  <si>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</si>
  <si>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</si>
  <si>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</si>
  <si>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</si>
  <si>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</si>
  <si>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</si>
  <si>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</si>
  <si>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</si>
  <si>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</si>
  <si>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</si>
  <si>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</si>
  <si>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</si>
  <si>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</si>
  <si>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</si>
  <si>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</si>
  <si>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</si>
  <si>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</si>
  <si>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</si>
  <si>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</si>
  <si>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</si>
  <si>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</si>
  <si>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</si>
  <si>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</si>
  <si>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</si>
  <si>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</si>
  <si>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</si>
  <si>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</si>
  <si>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</si>
  <si>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</si>
  <si>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</si>
  <si>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</si>
  <si>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</si>
  <si>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</si>
  <si>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</si>
  <si>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</si>
  <si>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</si>
  <si>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</si>
  <si>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</si>
  <si>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</si>
  <si>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</si>
  <si>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</si>
  <si>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</si>
  <si>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</si>
  <si>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</si>
  <si>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</si>
  <si>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</si>
  <si>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</si>
  <si>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</si>
  <si>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</si>
  <si>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</si>
  <si>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</si>
  <si>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</si>
  <si>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</si>
  <si>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</si>
  <si>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</si>
  <si>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</si>
  <si>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</si>
  <si>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</si>
  <si>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</si>
  <si>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</si>
  <si>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</si>
  <si>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</si>
  <si>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</si>
  <si>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</si>
  <si>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</si>
  <si>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</si>
  <si>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</si>
  <si>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</si>
  <si>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</si>
  <si>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</si>
  <si>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</si>
  <si>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</si>
  <si>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</si>
  <si>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</si>
  <si>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</si>
  <si>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</si>
  <si>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</si>
  <si>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</si>
  <si>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</si>
  <si>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</si>
  <si>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</si>
  <si>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</si>
  <si>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</si>
  <si>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</si>
  <si>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</si>
  <si>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</si>
  <si>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</si>
  <si>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</si>
  <si>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</si>
  <si>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</si>
  <si>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</si>
  <si>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</si>
  <si>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</si>
  <si>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</si>
  <si>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</si>
  <si>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</si>
  <si>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</si>
  <si>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</si>
  <si>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</si>
  <si>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</si>
  <si>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</si>
  <si>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</si>
  <si>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</si>
  <si>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</si>
  <si>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</si>
  <si>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</si>
  <si>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</si>
  <si>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</si>
  <si>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</si>
  <si>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</si>
  <si>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</si>
  <si>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</si>
  <si>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</si>
  <si>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</si>
  <si>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</si>
  <si>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</si>
  <si>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</si>
  <si>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</si>
  <si>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</si>
  <si>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</si>
  <si>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</si>
  <si>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</si>
  <si>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</si>
  <si>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</si>
  <si>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</si>
  <si>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</si>
  <si>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</si>
  <si>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</si>
  <si>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</si>
  <si>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</si>
  <si>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</si>
  <si>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</si>
  <si>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</si>
  <si>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</si>
  <si>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</si>
  <si>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</si>
  <si>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</si>
  <si>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</si>
  <si>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</si>
  <si>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</si>
  <si>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</si>
  <si>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</si>
  <si>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</si>
  <si>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</si>
  <si>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</si>
  <si>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</si>
  <si>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</si>
  <si>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</si>
  <si>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</si>
  <si>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</si>
  <si>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</si>
  <si>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</si>
  <si>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</si>
  <si>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</si>
  <si>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</si>
  <si>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</si>
  <si>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</si>
  <si>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</si>
  <si>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</si>
  <si>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</si>
  <si>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</si>
  <si>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</si>
  <si>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</si>
  <si>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</si>
  <si>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</si>
  <si>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</si>
  <si>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</si>
  <si>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</si>
  <si>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</si>
  <si>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</si>
  <si>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</si>
  <si>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</si>
  <si>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</si>
  <si>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</si>
  <si>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</si>
  <si>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</si>
  <si>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</si>
  <si>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</si>
  <si>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</si>
  <si>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</si>
  <si>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</si>
  <si>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</si>
  <si>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</si>
  <si>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</si>
  <si>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</si>
  <si>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</si>
  <si>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</si>
  <si>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</si>
  <si>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</si>
  <si>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</si>
  <si>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</si>
  <si>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</si>
  <si>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</si>
  <si>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</si>
  <si>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</si>
  <si>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</si>
  <si>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</si>
  <si>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</si>
  <si>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</si>
  <si>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</si>
  <si>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</si>
  <si>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</si>
  <si>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</si>
  <si>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</si>
  <si>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</si>
  <si>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</si>
  <si>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</si>
  <si>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</si>
  <si>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</si>
  <si>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</si>
  <si>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</si>
  <si>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</si>
  <si>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</si>
  <si>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</si>
  <si>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</si>
  <si>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</si>
  <si>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</si>
  <si>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</si>
  <si>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</si>
  <si>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</si>
  <si>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</si>
  <si>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</si>
  <si>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</si>
  <si>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</si>
  <si>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</si>
  <si>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</si>
  <si>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</si>
  <si>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</si>
  <si>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</si>
  <si>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</si>
  <si>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</si>
  <si>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</si>
  <si>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</si>
  <si>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</si>
  <si>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</si>
  <si>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</si>
  <si>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</si>
  <si>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</si>
  <si>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</si>
  <si>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</si>
  <si>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</si>
  <si>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</si>
  <si>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</si>
  <si>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</si>
  <si>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</si>
  <si>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</si>
  <si>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</si>
  <si>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</si>
  <si>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</si>
  <si>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</si>
  <si>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</si>
  <si>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</si>
  <si>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</si>
  <si>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</si>
  <si>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</si>
  <si>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</si>
  <si>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</si>
  <si>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</si>
  <si>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</si>
  <si>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</si>
  <si>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</si>
  <si>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</si>
  <si>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</si>
  <si>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</si>
  <si>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</si>
  <si>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</si>
  <si>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</si>
  <si>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</si>
  <si>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</si>
  <si>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</si>
  <si>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</si>
  <si>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</si>
  <si>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</si>
  <si>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</si>
  <si>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</si>
  <si>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</si>
  <si>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</si>
  <si>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</si>
  <si>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</si>
  <si>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</si>
  <si>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</si>
  <si>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</si>
  <si>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</si>
  <si>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</si>
  <si>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</si>
  <si>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</si>
  <si>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</si>
  <si>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</si>
  <si>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</si>
  <si>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</si>
  <si>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</si>
  <si>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</si>
  <si>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</si>
  <si>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</si>
  <si>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</si>
  <si>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</si>
  <si>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</si>
  <si>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</si>
  <si>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</si>
  <si>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</si>
  <si>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</si>
  <si>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</si>
  <si>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</si>
  <si>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</si>
  <si>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</si>
  <si>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</si>
  <si>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</si>
  <si>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</si>
  <si>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</si>
  <si>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</si>
  <si>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</si>
  <si>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</si>
  <si>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</si>
  <si>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</si>
  <si>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</si>
  <si>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</si>
  <si>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</si>
  <si>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</si>
  <si>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</si>
  <si>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</si>
  <si>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</si>
  <si>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</si>
  <si>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</si>
  <si>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</si>
  <si>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</si>
  <si>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</si>
  <si>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</si>
  <si>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</si>
  <si>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</si>
  <si>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</si>
  <si>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</si>
  <si>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</si>
  <si>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</si>
  <si>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</si>
  <si>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</si>
  <si>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</si>
  <si>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</si>
  <si>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</si>
  <si>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</si>
  <si>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</si>
  <si>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</si>
  <si>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</si>
  <si>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</si>
  <si>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</si>
  <si>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</si>
  <si>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</si>
  <si>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</si>
  <si>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</si>
  <si>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</si>
  <si>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</si>
  <si>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</si>
  <si>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</si>
  <si>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</si>
  <si>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</si>
  <si>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</si>
  <si>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</si>
  <si>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</si>
  <si>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</si>
  <si>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</si>
  <si>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</si>
  <si>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</si>
  <si>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</si>
  <si>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</si>
  <si>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</si>
  <si>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</si>
  <si>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</si>
  <si>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</si>
  <si>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</si>
  <si>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</si>
  <si>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</si>
  <si>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</si>
  <si>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</si>
  <si>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</si>
  <si>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</si>
  <si>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</si>
  <si>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</si>
  <si>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</si>
  <si>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</si>
  <si>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</si>
  <si>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</si>
  <si>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</si>
  <si>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</si>
  <si>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</si>
  <si>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</si>
  <si>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</si>
  <si>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</si>
  <si>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</si>
  <si>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</si>
  <si>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</si>
  <si>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</si>
  <si>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</si>
  <si>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</si>
  <si>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</si>
  <si>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</si>
  <si>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</si>
  <si>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</si>
  <si>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</si>
  <si>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</si>
  <si>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</si>
  <si>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</si>
  <si>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</si>
  <si>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</si>
  <si>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</si>
  <si>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</si>
  <si>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</si>
  <si>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</si>
  <si>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</si>
  <si>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</si>
  <si>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</si>
  <si>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</si>
  <si>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</si>
  <si>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</si>
  <si>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</si>
  <si>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</si>
  <si>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</si>
  <si>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</si>
  <si>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</si>
  <si>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</si>
  <si>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</si>
  <si>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</si>
  <si>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</si>
  <si>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</si>
  <si>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</si>
  <si>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</si>
  <si>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</si>
  <si>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</si>
  <si>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</si>
  <si>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</si>
  <si>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</si>
  <si>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</si>
  <si>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</si>
  <si>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</si>
  <si>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</si>
  <si>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</si>
  <si>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</si>
  <si>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</si>
  <si>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</si>
  <si>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</si>
  <si>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</si>
  <si>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</si>
  <si>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</si>
  <si>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</si>
  <si>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</si>
  <si>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</si>
  <si>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</si>
  <si>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</si>
  <si>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</si>
  <si>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</si>
  <si>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</si>
  <si>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</si>
  <si>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</si>
  <si>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</si>
  <si>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</si>
  <si>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</si>
  <si>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</si>
  <si>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</si>
  <si>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</si>
  <si>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</si>
  <si>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</si>
  <si>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</si>
  <si>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</si>
  <si>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</si>
  <si>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</si>
  <si>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</si>
  <si>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</si>
  <si>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</si>
  <si>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</si>
  <si>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</si>
  <si>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</si>
  <si>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</si>
  <si>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</si>
  <si>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</si>
  <si>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</si>
  <si>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</si>
  <si>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</si>
  <si>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</si>
  <si>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</si>
  <si>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</si>
  <si>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</si>
  <si>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</si>
  <si>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</si>
  <si>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</si>
  <si>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</si>
  <si>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</si>
  <si>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</si>
  <si>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</si>
  <si>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</si>
  <si>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</si>
  <si>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</si>
  <si>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</si>
  <si>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</si>
  <si>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</si>
  <si>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</si>
  <si>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</si>
  <si>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</si>
  <si>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</si>
  <si>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</si>
  <si>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</si>
  <si>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</si>
  <si>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</si>
  <si>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</si>
  <si>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</si>
  <si>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</si>
  <si>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</si>
  <si>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</si>
  <si>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</si>
  <si>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</si>
  <si>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</si>
  <si>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</si>
  <si>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</si>
  <si>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</si>
  <si>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</si>
  <si>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</si>
  <si>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</si>
  <si>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</si>
  <si>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</si>
  <si>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</si>
  <si>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</si>
  <si>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</si>
  <si>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</si>
  <si>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</si>
  <si>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</si>
  <si>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</si>
  <si>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</si>
  <si>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</si>
  <si>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</si>
  <si>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</si>
  <si>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</si>
  <si>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</si>
  <si>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</si>
  <si>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</si>
  <si>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</si>
  <si>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</si>
  <si>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</si>
  <si>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</si>
  <si>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</si>
  <si>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</si>
  <si>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</si>
  <si>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</si>
  <si>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</si>
  <si>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</si>
  <si>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</si>
  <si>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</si>
  <si>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</si>
  <si>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</si>
  <si>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</si>
  <si>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</si>
  <si>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</si>
  <si>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</si>
  <si>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</si>
  <si>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</si>
  <si>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</si>
  <si>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</si>
  <si>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</si>
  <si>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</si>
  <si>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</si>
  <si>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</si>
  <si>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</si>
  <si>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</si>
  <si>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</si>
  <si>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</si>
  <si>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</si>
  <si>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</si>
  <si>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</si>
  <si>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</si>
  <si>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</si>
  <si>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</si>
  <si>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</si>
  <si>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</si>
  <si>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</si>
  <si>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</si>
  <si>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</si>
  <si>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</si>
  <si>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</si>
  <si>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</si>
  <si>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</si>
  <si>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</si>
  <si>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</si>
  <si>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</si>
  <si>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</si>
  <si>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</si>
  <si>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</si>
  <si>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</si>
  <si>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</si>
  <si>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</si>
  <si>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</si>
  <si>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</si>
  <si>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</si>
  <si>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</si>
  <si>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</si>
  <si>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</si>
  <si>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</si>
  <si>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</si>
  <si>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</si>
  <si>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</si>
  <si>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</si>
  <si>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</si>
  <si>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</si>
  <si>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</si>
  <si>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</si>
  <si>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</si>
  <si>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</si>
  <si>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</si>
  <si>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</si>
  <si>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</si>
  <si>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</si>
  <si>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</si>
  <si>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</si>
  <si>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</si>
  <si>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</si>
  <si>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</si>
  <si>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</si>
  <si>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</si>
  <si>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</si>
  <si>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</si>
  <si>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</si>
  <si>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</si>
  <si>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</si>
  <si>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</si>
  <si>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</si>
  <si>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</si>
  <si>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</si>
  <si>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</si>
  <si>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</si>
  <si>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</si>
  <si>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</si>
  <si>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</si>
  <si>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</si>
  <si>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</si>
  <si>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</si>
  <si>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</si>
  <si>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</si>
  <si>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</si>
  <si>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</si>
  <si>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</si>
  <si>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</si>
  <si>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</si>
  <si>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</si>
  <si>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</si>
  <si>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</si>
  <si>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</si>
  <si>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</si>
  <si>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</si>
  <si>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</si>
  <si>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</si>
  <si>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</si>
  <si>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</si>
  <si>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</si>
  <si>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</si>
  <si>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</si>
  <si>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</si>
  <si>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</si>
  <si>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</si>
  <si>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</si>
  <si>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</si>
  <si>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</si>
  <si>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</si>
  <si>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</si>
  <si>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</si>
  <si>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</si>
  <si>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</si>
  <si>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</si>
  <si>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</si>
  <si>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</si>
  <si>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</si>
  <si>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</si>
  <si>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</si>
  <si>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</si>
  <si>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</si>
  <si>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</si>
  <si>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</si>
  <si>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</si>
  <si>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para el Desarrollo Integral de la Familia del Muncipio de Cd. Manuel Doblado, Gto</t>
  </si>
  <si>
    <t>Central</t>
  </si>
  <si>
    <t>Caic</t>
  </si>
  <si>
    <t>Centro Gerontologico</t>
  </si>
  <si>
    <t>Cadi</t>
  </si>
  <si>
    <t>Al 31 de diciembre de 2017 y al 30 de septiembre de 2018 (b)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</si>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</sst>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4" fontId="0" fillId="0" borderId="0" xfId="0" applyNumberFormat="1" applyFill="1" applyProtection="1"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821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784</v>
      </c>
      <c r="C3" s="152" t="s">
        <v>3294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787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788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786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785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D54" sqref="D54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534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Sistema para el Desarrollo Integral de la Familia del Muncipio de Cd. Manuel Doblado, Gto,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septiembre de 2018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5984316.1299999999</v>
      </c>
      <c r="C8" s="40">
        <f t="shared" ref="C8:D8" si="0">SUM(C9:C11)</f>
        <v>5649449.2000000002</v>
      </c>
      <c r="D8" s="40">
        <f t="shared" si="0"/>
        <v>5649449.2000000002</v>
      </c>
    </row>
    <row r="9" spans="1:11" x14ac:dyDescent="0.25">
      <c r="A9" s="53" t="s">
        <v>169</v>
      </c>
      <c r="B9" s="23">
        <v>5984316.1299999999</v>
      </c>
      <c r="C9" s="23">
        <v>5649449.2000000002</v>
      </c>
      <c r="D9" s="23">
        <v>5649449.2000000002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5984316.1299999999</v>
      </c>
      <c r="C13" s="40">
        <f t="shared" ref="C13:D13" si="2">C14+C15</f>
        <v>5820703.4299999997</v>
      </c>
      <c r="D13" s="40">
        <f t="shared" si="2"/>
        <v>5820703.4299999997</v>
      </c>
    </row>
    <row r="14" spans="1:11" x14ac:dyDescent="0.25">
      <c r="A14" s="53" t="s">
        <v>172</v>
      </c>
      <c r="B14" s="23">
        <v>5984316.1299999999</v>
      </c>
      <c r="C14" s="23">
        <v>5820703.4299999997</v>
      </c>
      <c r="D14" s="23">
        <v>5820703.4299999997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3">C18+C19</f>
        <v>560795.49</v>
      </c>
      <c r="D17" s="40">
        <f>D18+D19</f>
        <v>560795.49</v>
      </c>
    </row>
    <row r="18" spans="1:4" x14ac:dyDescent="0.25">
      <c r="A18" s="53" t="s">
        <v>175</v>
      </c>
      <c r="B18" s="119">
        <v>0</v>
      </c>
      <c r="C18" s="23">
        <v>560795.49</v>
      </c>
      <c r="D18" s="23">
        <v>560795.49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389541.26000000047</v>
      </c>
      <c r="D21" s="40">
        <f t="shared" si="4"/>
        <v>389541.26000000047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389541.26000000047</v>
      </c>
      <c r="D23" s="40">
        <f t="shared" si="5"/>
        <v>389541.26000000047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-171254.22999999952</v>
      </c>
      <c r="D25" s="40">
        <f>D23-D17</f>
        <v>-171254.22999999952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>C25+C29</f>
        <v>-171254.22999999952</v>
      </c>
      <c r="D33" s="61">
        <f>D25+D29</f>
        <v>-171254.22999999952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>C37-C40</f>
        <v>0</v>
      </c>
      <c r="D44" s="61">
        <f t="shared" ref="D44" si="10">D37-D40</f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5984316.1299999999</v>
      </c>
      <c r="C48" s="124">
        <f>C9</f>
        <v>5649449.2000000002</v>
      </c>
      <c r="D48" s="124">
        <f>D9</f>
        <v>5649449.2000000002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1">C50-C51</f>
        <v>0</v>
      </c>
      <c r="D49" s="61">
        <f t="shared" si="11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5984316.1299999999</v>
      </c>
      <c r="C53" s="60">
        <f>C14</f>
        <v>5820703.4299999997</v>
      </c>
      <c r="D53" s="60">
        <f>D14</f>
        <v>5820703.4299999997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>C18</f>
        <v>560795.49</v>
      </c>
      <c r="D55" s="60">
        <f t="shared" ref="D55" si="12">D18</f>
        <v>560795.49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389541.26000000047</v>
      </c>
      <c r="D57" s="61">
        <f t="shared" ref="D57" si="13">D48+D49-D53+D55</f>
        <v>389541.26000000047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>C57-C49</f>
        <v>389541.26000000047</v>
      </c>
      <c r="D59" s="61">
        <f t="shared" ref="D59" si="14">D57-D49</f>
        <v>389541.26000000047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5">C10</f>
        <v>0</v>
      </c>
      <c r="D63" s="122">
        <f t="shared" si="15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6">C65-C66</f>
        <v>0</v>
      </c>
      <c r="D64" s="40">
        <f t="shared" si="16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7">C15</f>
        <v>0</v>
      </c>
      <c r="D68" s="23">
        <f t="shared" si="17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18">C19</f>
        <v>0</v>
      </c>
      <c r="D70" s="23">
        <f t="shared" si="18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19">C63+C64-C68+C70</f>
        <v>0</v>
      </c>
      <c r="D72" s="40">
        <f t="shared" si="19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0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5984316.1299999999</v>
      </c>
      <c r="Q2" s="18">
        <f>'Formato 4'!C8</f>
        <v>5649449.2000000002</v>
      </c>
      <c r="R2" s="18">
        <f>'Formato 4'!D8</f>
        <v>5649449.2000000002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5984316.1299999999</v>
      </c>
      <c r="Q3" s="18">
        <f>'Formato 4'!C9</f>
        <v>5649449.2000000002</v>
      </c>
      <c r="R3" s="18">
        <f>'Formato 4'!D9</f>
        <v>5649449.2000000002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5984316.1299999999</v>
      </c>
      <c r="Q6" s="18">
        <f>'Formato 4'!C13</f>
        <v>5820703.4299999997</v>
      </c>
      <c r="R6" s="18">
        <f>'Formato 4'!D13</f>
        <v>5820703.4299999997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5984316.1299999999</v>
      </c>
      <c r="Q7" s="18">
        <f>'Formato 4'!C14</f>
        <v>5820703.4299999997</v>
      </c>
      <c r="R7" s="18">
        <f>'Formato 4'!D14</f>
        <v>5820703.4299999997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560795.49</v>
      </c>
      <c r="R9" s="18">
        <f>'Formato 4'!D17</f>
        <v>560795.49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560795.49</v>
      </c>
      <c r="R10" s="18">
        <f>'Formato 4'!D18</f>
        <v>560795.49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0</v>
      </c>
      <c r="Q12" s="18">
        <f>'Formato 4'!C21</f>
        <v>389541.26000000047</v>
      </c>
      <c r="R12" s="18">
        <f>'Formato 4'!D21</f>
        <v>389541.26000000047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0</v>
      </c>
      <c r="Q13" s="18">
        <f>'Formato 4'!C23</f>
        <v>389541.26000000047</v>
      </c>
      <c r="R13" s="18">
        <f>'Formato 4'!D23</f>
        <v>389541.26000000047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0</v>
      </c>
      <c r="Q14" s="18">
        <f>'Formato 4'!C25</f>
        <v>-171254.22999999952</v>
      </c>
      <c r="R14" s="18">
        <f>'Formato 4'!D25</f>
        <v>-171254.22999999952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0</v>
      </c>
      <c r="Q18">
        <f>'Formato 4'!C33</f>
        <v>-171254.22999999952</v>
      </c>
      <c r="R18">
        <f>'Formato 4'!D33</f>
        <v>-171254.22999999952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5984316.1299999999</v>
      </c>
      <c r="Q26">
        <f>'Formato 4'!C48</f>
        <v>5649449.2000000002</v>
      </c>
      <c r="R26">
        <f>'Formato 4'!D48</f>
        <v>5649449.2000000002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5984316.1299999999</v>
      </c>
      <c r="Q30">
        <f>'Formato 4'!C53</f>
        <v>5820703.4299999997</v>
      </c>
      <c r="R30">
        <f>'Formato 4'!D53</f>
        <v>5820703.4299999997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560795.49</v>
      </c>
      <c r="R31">
        <f>'Formato 4'!D55</f>
        <v>560795.49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43" zoomScale="85" zoomScaleNormal="85" workbookViewId="0">
      <selection activeCell="G42" sqref="G4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Sistema para el Desarrollo Integral de la Familia del Muncipio de Cd. Manuel Doblado, Gto,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septiembre de 2018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8" x14ac:dyDescent="0.25">
      <c r="A12" s="53" t="s">
        <v>219</v>
      </c>
      <c r="B12" s="60">
        <v>103805</v>
      </c>
      <c r="C12" s="60">
        <v>0</v>
      </c>
      <c r="D12" s="60">
        <v>103805</v>
      </c>
      <c r="E12" s="60">
        <v>116065</v>
      </c>
      <c r="F12" s="60">
        <v>116065</v>
      </c>
      <c r="G12" s="60">
        <f>F12-B12</f>
        <v>12260</v>
      </c>
    </row>
    <row r="13" spans="1:8" ht="14.25" x14ac:dyDescent="0.45">
      <c r="A13" s="53" t="s">
        <v>220</v>
      </c>
      <c r="B13" s="60">
        <v>0</v>
      </c>
      <c r="C13" s="60"/>
      <c r="D13" s="60"/>
      <c r="E13" s="60"/>
      <c r="F13" s="60"/>
      <c r="G13" s="60">
        <f t="shared" ref="G13:G39" si="0">F13-B13</f>
        <v>0</v>
      </c>
    </row>
    <row r="14" spans="1:8" ht="14.25" x14ac:dyDescent="0.45">
      <c r="A14" s="53" t="s">
        <v>221</v>
      </c>
      <c r="B14" s="60">
        <v>0</v>
      </c>
      <c r="C14" s="60"/>
      <c r="D14" s="60"/>
      <c r="E14" s="60"/>
      <c r="F14" s="60"/>
      <c r="G14" s="60">
        <f t="shared" si="0"/>
        <v>0</v>
      </c>
    </row>
    <row r="15" spans="1:8" ht="14.25" x14ac:dyDescent="0.45">
      <c r="A15" s="53" t="s">
        <v>222</v>
      </c>
      <c r="B15" s="60">
        <v>214775</v>
      </c>
      <c r="C15" s="60">
        <v>0</v>
      </c>
      <c r="D15" s="60">
        <v>214775</v>
      </c>
      <c r="E15" s="60">
        <v>242340</v>
      </c>
      <c r="F15" s="60">
        <v>242340</v>
      </c>
      <c r="G15" s="60">
        <f t="shared" si="0"/>
        <v>27565</v>
      </c>
    </row>
    <row r="16" spans="1:8" x14ac:dyDescent="0.25">
      <c r="A16" s="10" t="s">
        <v>275</v>
      </c>
      <c r="B16" s="60">
        <v>238140</v>
      </c>
      <c r="C16" s="60">
        <v>0</v>
      </c>
      <c r="D16" s="60">
        <v>238140</v>
      </c>
      <c r="E16" s="60">
        <v>391664.23</v>
      </c>
      <c r="F16" s="60">
        <v>391664.23</v>
      </c>
      <c r="G16" s="60">
        <f t="shared" si="0"/>
        <v>153524.22999999998</v>
      </c>
    </row>
    <row r="17" spans="1:7" x14ac:dyDescent="0.25">
      <c r="A17" s="63" t="s">
        <v>223</v>
      </c>
      <c r="B17" s="60">
        <v>0</v>
      </c>
      <c r="C17" s="60"/>
      <c r="D17" s="60"/>
      <c r="E17" s="60"/>
      <c r="F17" s="60"/>
      <c r="G17" s="60">
        <f t="shared" si="0"/>
        <v>0</v>
      </c>
    </row>
    <row r="18" spans="1:7" x14ac:dyDescent="0.25">
      <c r="A18" s="63" t="s">
        <v>224</v>
      </c>
      <c r="B18" s="60">
        <v>0</v>
      </c>
      <c r="C18" s="60"/>
      <c r="D18" s="60"/>
      <c r="E18" s="60"/>
      <c r="F18" s="60"/>
      <c r="G18" s="60">
        <f t="shared" si="0"/>
        <v>0</v>
      </c>
    </row>
    <row r="19" spans="1:7" x14ac:dyDescent="0.25">
      <c r="A19" s="63" t="s">
        <v>225</v>
      </c>
      <c r="B19" s="60">
        <v>0</v>
      </c>
      <c r="C19" s="60"/>
      <c r="D19" s="60"/>
      <c r="E19" s="60"/>
      <c r="F19" s="60"/>
      <c r="G19" s="60">
        <f t="shared" si="0"/>
        <v>0</v>
      </c>
    </row>
    <row r="20" spans="1:7" x14ac:dyDescent="0.25">
      <c r="A20" s="63" t="s">
        <v>226</v>
      </c>
      <c r="B20" s="60">
        <v>0</v>
      </c>
      <c r="C20" s="60"/>
      <c r="D20" s="60"/>
      <c r="E20" s="60"/>
      <c r="F20" s="60"/>
      <c r="G20" s="60">
        <f t="shared" si="0"/>
        <v>0</v>
      </c>
    </row>
    <row r="21" spans="1:7" x14ac:dyDescent="0.25">
      <c r="A21" s="63" t="s">
        <v>227</v>
      </c>
      <c r="B21" s="60">
        <v>0</v>
      </c>
      <c r="C21" s="60"/>
      <c r="D21" s="60"/>
      <c r="E21" s="60"/>
      <c r="F21" s="60"/>
      <c r="G21" s="60">
        <f t="shared" si="0"/>
        <v>0</v>
      </c>
    </row>
    <row r="22" spans="1:7" x14ac:dyDescent="0.25">
      <c r="A22" s="63" t="s">
        <v>228</v>
      </c>
      <c r="B22" s="60">
        <v>0</v>
      </c>
      <c r="C22" s="60"/>
      <c r="D22" s="60"/>
      <c r="E22" s="60"/>
      <c r="F22" s="60"/>
      <c r="G22" s="60">
        <f t="shared" si="0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/>
      <c r="G23" s="60">
        <f t="shared" si="0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/>
      <c r="G24" s="60">
        <f t="shared" si="0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/>
      <c r="G25" s="60">
        <f t="shared" si="0"/>
        <v>0</v>
      </c>
    </row>
    <row r="26" spans="1:7" x14ac:dyDescent="0.25">
      <c r="A26" s="63" t="s">
        <v>232</v>
      </c>
      <c r="B26" s="60"/>
      <c r="C26" s="60"/>
      <c r="D26" s="60"/>
      <c r="E26" s="60"/>
      <c r="F26" s="60"/>
      <c r="G26" s="60">
        <f t="shared" si="0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/>
      <c r="G27" s="60">
        <f t="shared" si="0"/>
        <v>0</v>
      </c>
    </row>
    <row r="28" spans="1:7" x14ac:dyDescent="0.25">
      <c r="A28" s="53" t="s">
        <v>234</v>
      </c>
      <c r="B28" s="60"/>
      <c r="C28" s="60"/>
      <c r="D28" s="60"/>
      <c r="E28" s="60"/>
      <c r="F28" s="60"/>
      <c r="G28" s="60">
        <f t="shared" si="0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>
        <f t="shared" si="0"/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/>
      <c r="G30" s="60">
        <f t="shared" si="0"/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/>
      <c r="G31" s="60">
        <f t="shared" si="0"/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/>
      <c r="G32" s="60">
        <f t="shared" si="0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/>
      <c r="G33" s="60">
        <f t="shared" si="0"/>
        <v>0</v>
      </c>
    </row>
    <row r="34" spans="1:8" x14ac:dyDescent="0.25">
      <c r="A34" s="53" t="s">
        <v>240</v>
      </c>
      <c r="B34" s="60">
        <v>5280280</v>
      </c>
      <c r="C34" s="60">
        <v>0</v>
      </c>
      <c r="D34" s="60">
        <v>5280280</v>
      </c>
      <c r="E34" s="60">
        <v>5288280</v>
      </c>
      <c r="F34" s="60">
        <v>5288280</v>
      </c>
      <c r="G34" s="60">
        <f t="shared" si="0"/>
        <v>8000</v>
      </c>
    </row>
    <row r="35" spans="1:8" x14ac:dyDescent="0.25">
      <c r="A35" s="53" t="s">
        <v>241</v>
      </c>
      <c r="B35" s="60"/>
      <c r="C35" s="60"/>
      <c r="D35" s="60"/>
      <c r="E35" s="60"/>
      <c r="F35" s="60"/>
      <c r="G35" s="60">
        <f t="shared" si="0"/>
        <v>0</v>
      </c>
    </row>
    <row r="36" spans="1:8" x14ac:dyDescent="0.25">
      <c r="A36" s="63" t="s">
        <v>242</v>
      </c>
      <c r="B36" s="60"/>
      <c r="C36" s="60"/>
      <c r="D36" s="60"/>
      <c r="E36" s="60"/>
      <c r="F36" s="60"/>
      <c r="G36" s="60">
        <f t="shared" si="0"/>
        <v>0</v>
      </c>
    </row>
    <row r="37" spans="1:8" x14ac:dyDescent="0.25">
      <c r="A37" s="53" t="s">
        <v>243</v>
      </c>
      <c r="B37" s="60"/>
      <c r="C37" s="60"/>
      <c r="D37" s="60"/>
      <c r="E37" s="60"/>
      <c r="F37" s="60"/>
      <c r="G37" s="60">
        <f t="shared" si="0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>
        <f t="shared" si="0"/>
        <v>0</v>
      </c>
    </row>
    <row r="39" spans="1:8" x14ac:dyDescent="0.25">
      <c r="A39" s="63" t="s">
        <v>245</v>
      </c>
      <c r="B39" s="60">
        <v>147316.13</v>
      </c>
      <c r="C39" s="60">
        <v>0</v>
      </c>
      <c r="D39" s="60">
        <v>147316.13</v>
      </c>
      <c r="E39" s="60">
        <v>560795.49</v>
      </c>
      <c r="F39" s="60">
        <v>560795.49</v>
      </c>
      <c r="G39" s="60">
        <f t="shared" si="0"/>
        <v>413479.36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SUM(B9,B10,B11,B12,B13,B14,B15,B16,B28,B34,B35,B37,B39)</f>
        <v>5984316.1299999999</v>
      </c>
      <c r="C41" s="61">
        <f t="shared" ref="C41:E41" si="1">SUM(C9,C10,C11,C12,C13,C14,C15,C16,C28,C34,C35,C37)</f>
        <v>0</v>
      </c>
      <c r="D41" s="61">
        <f>SUM(D9,D10,D11,D12,D13,D14,D15,D16,D28,D34,D35,D37,D39)</f>
        <v>5984316.1299999999</v>
      </c>
      <c r="E41" s="61">
        <f>SUM(E9,E10,E11,E12,E13,E14,E15,E16,E28,E34,E35,E37,E39)</f>
        <v>6599144.7200000007</v>
      </c>
      <c r="F41" s="61">
        <f>SUM(F9,F10,F11,F12,F13,F14,F15,F16,F28,F34,F35,F37,F39)</f>
        <v>6599144.7200000007</v>
      </c>
      <c r="G41" s="61">
        <f>SUM(G9,G10,G11,G12,G13,G14,G15,G16,G28,G34,G35,G37)</f>
        <v>201349.22999999998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201349.22999999998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2">SUM(C46:C53)</f>
        <v>0</v>
      </c>
      <c r="D45" s="60">
        <f t="shared" si="2"/>
        <v>0</v>
      </c>
      <c r="E45" s="60">
        <f t="shared" si="2"/>
        <v>0</v>
      </c>
      <c r="F45" s="60">
        <f t="shared" si="2"/>
        <v>0</v>
      </c>
      <c r="G45" s="60">
        <f t="shared" si="2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3">SUM(C55:C58)</f>
        <v>0</v>
      </c>
      <c r="D54" s="60">
        <f t="shared" si="3"/>
        <v>0</v>
      </c>
      <c r="E54" s="60">
        <f t="shared" si="3"/>
        <v>0</v>
      </c>
      <c r="F54" s="60">
        <f t="shared" si="3"/>
        <v>0</v>
      </c>
      <c r="G54" s="60">
        <f t="shared" si="3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/>
      <c r="C59" s="60"/>
      <c r="D59" s="60"/>
      <c r="E59" s="60"/>
      <c r="F59" s="60"/>
      <c r="G59" s="60"/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4">C45+C54+C59+C62+C63</f>
        <v>0</v>
      </c>
      <c r="D65" s="61">
        <f t="shared" si="4"/>
        <v>0</v>
      </c>
      <c r="E65" s="61">
        <f t="shared" si="4"/>
        <v>0</v>
      </c>
      <c r="F65" s="61">
        <f t="shared" si="4"/>
        <v>0</v>
      </c>
      <c r="G65" s="61">
        <f t="shared" si="4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5">C68</f>
        <v>0</v>
      </c>
      <c r="D67" s="61">
        <f t="shared" si="5"/>
        <v>0</v>
      </c>
      <c r="E67" s="61">
        <f t="shared" si="5"/>
        <v>2764.2</v>
      </c>
      <c r="F67" s="61">
        <f t="shared" si="5"/>
        <v>2764.2</v>
      </c>
      <c r="G67" s="61">
        <f t="shared" si="5"/>
        <v>2764.2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2764.2</v>
      </c>
      <c r="F68" s="60">
        <v>2764.2</v>
      </c>
      <c r="G68" s="60">
        <f>E68-B68</f>
        <v>2764.2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5984316.1299999999</v>
      </c>
      <c r="C70" s="61">
        <f t="shared" ref="C70:G70" si="6">C41+C65+C67</f>
        <v>0</v>
      </c>
      <c r="D70" s="61">
        <f t="shared" si="6"/>
        <v>5984316.1299999999</v>
      </c>
      <c r="E70" s="61">
        <f>E41+E65+E67</f>
        <v>6601908.9200000009</v>
      </c>
      <c r="F70" s="61">
        <f>F41+F65+F67</f>
        <v>6601908.9200000009</v>
      </c>
      <c r="G70" s="61">
        <f>G41+G65+G67</f>
        <v>204113.43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7">C73+C74</f>
        <v>0</v>
      </c>
      <c r="D75" s="61">
        <f t="shared" si="7"/>
        <v>0</v>
      </c>
      <c r="E75" s="61">
        <f t="shared" si="7"/>
        <v>0</v>
      </c>
      <c r="F75" s="61">
        <f t="shared" si="7"/>
        <v>0</v>
      </c>
      <c r="G75" s="61">
        <f t="shared" si="7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103805</v>
      </c>
      <c r="Q6" s="18">
        <f>'Formato 5'!C12</f>
        <v>0</v>
      </c>
      <c r="R6" s="18">
        <f>'Formato 5'!D12</f>
        <v>103805</v>
      </c>
      <c r="S6" s="18">
        <f>'Formato 5'!E12</f>
        <v>116065</v>
      </c>
      <c r="T6" s="18">
        <f>'Formato 5'!F12</f>
        <v>116065</v>
      </c>
      <c r="U6" s="18">
        <f>'Formato 5'!G12</f>
        <v>12260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214775</v>
      </c>
      <c r="Q9" s="18">
        <f>'Formato 5'!C15</f>
        <v>0</v>
      </c>
      <c r="R9" s="18">
        <f>'Formato 5'!D15</f>
        <v>214775</v>
      </c>
      <c r="S9" s="18">
        <f>'Formato 5'!E15</f>
        <v>242340</v>
      </c>
      <c r="T9" s="18">
        <f>'Formato 5'!F15</f>
        <v>242340</v>
      </c>
      <c r="U9" s="18">
        <f>'Formato 5'!G15</f>
        <v>27565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238140</v>
      </c>
      <c r="Q10" s="18">
        <f>'Formato 5'!C16</f>
        <v>0</v>
      </c>
      <c r="R10" s="18">
        <f>'Formato 5'!D16</f>
        <v>238140</v>
      </c>
      <c r="S10" s="18">
        <f>'Formato 5'!E16</f>
        <v>391664.23</v>
      </c>
      <c r="T10" s="18">
        <f>'Formato 5'!F16</f>
        <v>391664.23</v>
      </c>
      <c r="U10" s="18">
        <f>'Formato 5'!G16</f>
        <v>153524.22999999998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5280280</v>
      </c>
      <c r="Q28" s="18">
        <f>'Formato 5'!C34</f>
        <v>0</v>
      </c>
      <c r="R28" s="18">
        <f>'Formato 5'!D34</f>
        <v>5280280</v>
      </c>
      <c r="S28" s="18">
        <f>'Formato 5'!E34</f>
        <v>5288280</v>
      </c>
      <c r="T28" s="18">
        <f>'Formato 5'!F34</f>
        <v>5288280</v>
      </c>
      <c r="U28" s="18">
        <f>'Formato 5'!G34</f>
        <v>8000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147316.13</v>
      </c>
      <c r="Q33" s="18">
        <f>'Formato 5'!C39</f>
        <v>0</v>
      </c>
      <c r="R33" s="18">
        <f>'Formato 5'!D39</f>
        <v>147316.13</v>
      </c>
      <c r="S33" s="18">
        <f>'Formato 5'!E39</f>
        <v>560795.49</v>
      </c>
      <c r="T33" s="18">
        <f>'Formato 5'!F39</f>
        <v>560795.49</v>
      </c>
      <c r="U33" s="18">
        <f>'Formato 5'!G39</f>
        <v>413479.36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5984316.1299999999</v>
      </c>
      <c r="Q34">
        <f>'Formato 5'!C41</f>
        <v>0</v>
      </c>
      <c r="R34">
        <f>'Formato 5'!D41</f>
        <v>5984316.1299999999</v>
      </c>
      <c r="S34">
        <f>'Formato 5'!E41</f>
        <v>6599144.7200000007</v>
      </c>
      <c r="T34">
        <f>'Formato 5'!F41</f>
        <v>6599144.7200000007</v>
      </c>
      <c r="U34">
        <f>'Formato 5'!G41</f>
        <v>201349.22999999998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201349.22999999998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2764.2</v>
      </c>
      <c r="T57">
        <f>'Formato 5'!F67</f>
        <v>2764.2</v>
      </c>
      <c r="U57">
        <f>'Formato 5'!G67</f>
        <v>2764.2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2764.2</v>
      </c>
      <c r="T58">
        <f>'Formato 5'!F68</f>
        <v>2764.2</v>
      </c>
      <c r="U58">
        <f>'Formato 5'!G68</f>
        <v>2764.2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06" zoomScaleNormal="100" zoomScalePageLayoutView="90" workbookViewId="0">
      <selection activeCell="F49" sqref="F4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3277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Sistema para el Desarrollo Integral de la Familia del Muncipio de Cd. Manuel Doblado, Gto,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septiembre de 2018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5984316.1299999999</v>
      </c>
      <c r="C9" s="79">
        <f t="shared" ref="C9:G9" si="0">SUM(C10,C18,C28,C38,C48,C58,C62,C71,C75)</f>
        <v>0</v>
      </c>
      <c r="D9" s="79">
        <f t="shared" si="0"/>
        <v>5984316.1299999999</v>
      </c>
      <c r="E9" s="79">
        <f>SUM(E10,E18,E28,E38,E48,E58,E62,E71,E75)</f>
        <v>5766127.7800000003</v>
      </c>
      <c r="F9" s="79">
        <f t="shared" si="0"/>
        <v>5923703.4299999997</v>
      </c>
      <c r="G9" s="79">
        <f t="shared" si="0"/>
        <v>0</v>
      </c>
    </row>
    <row r="10" spans="1:7" x14ac:dyDescent="0.25">
      <c r="A10" s="83" t="s">
        <v>286</v>
      </c>
      <c r="B10" s="80">
        <f t="shared" ref="B10" si="1">SUM(B11:B17)</f>
        <v>4576978.12</v>
      </c>
      <c r="C10" s="80"/>
      <c r="D10" s="80">
        <f t="shared" ref="C10:E10" si="2">SUM(D11:D17)</f>
        <v>4576978.12</v>
      </c>
      <c r="E10" s="193">
        <f>SUM(E11:E17)</f>
        <v>4496920.1500000004</v>
      </c>
      <c r="F10" s="193">
        <f>SUM(F11:F17)</f>
        <v>4496920.1500000004</v>
      </c>
      <c r="G10" s="80"/>
    </row>
    <row r="11" spans="1:7" x14ac:dyDescent="0.25">
      <c r="A11" s="84" t="s">
        <v>287</v>
      </c>
      <c r="B11" s="80">
        <v>3177658.08</v>
      </c>
      <c r="C11" s="80"/>
      <c r="D11" s="80">
        <v>3177658.08</v>
      </c>
      <c r="E11" s="192">
        <v>3153657.92</v>
      </c>
      <c r="F11" s="80">
        <v>3153657.92</v>
      </c>
      <c r="G11" s="80"/>
    </row>
    <row r="12" spans="1:7" x14ac:dyDescent="0.25">
      <c r="A12" s="84" t="s">
        <v>288</v>
      </c>
      <c r="B12" s="80">
        <v>18554.46</v>
      </c>
      <c r="C12" s="80"/>
      <c r="D12" s="80">
        <v>18554.46</v>
      </c>
      <c r="E12" s="192">
        <v>18554.46</v>
      </c>
      <c r="F12" s="80">
        <v>18554.46</v>
      </c>
      <c r="G12" s="80"/>
    </row>
    <row r="13" spans="1:7" x14ac:dyDescent="0.25">
      <c r="A13" s="84" t="s">
        <v>289</v>
      </c>
      <c r="B13" s="80">
        <v>728809.41</v>
      </c>
      <c r="C13" s="80"/>
      <c r="D13" s="80">
        <v>728809.41</v>
      </c>
      <c r="E13" s="192">
        <v>650283.93000000005</v>
      </c>
      <c r="F13" s="80">
        <v>650283.93000000005</v>
      </c>
      <c r="G13" s="80"/>
    </row>
    <row r="14" spans="1:7" x14ac:dyDescent="0.25">
      <c r="A14" s="84" t="s">
        <v>290</v>
      </c>
      <c r="B14" s="80">
        <v>224885.78</v>
      </c>
      <c r="C14" s="80"/>
      <c r="D14" s="80">
        <v>224885.78</v>
      </c>
      <c r="E14" s="192">
        <v>221022.33</v>
      </c>
      <c r="F14" s="80">
        <v>221022.33</v>
      </c>
      <c r="G14" s="80"/>
    </row>
    <row r="15" spans="1:7" x14ac:dyDescent="0.25">
      <c r="A15" s="84" t="s">
        <v>291</v>
      </c>
      <c r="B15" s="80">
        <v>427070.39</v>
      </c>
      <c r="C15" s="80"/>
      <c r="D15" s="80">
        <v>427070.39</v>
      </c>
      <c r="E15" s="192">
        <v>453401.51</v>
      </c>
      <c r="F15" s="80">
        <v>453401.51</v>
      </c>
      <c r="G15" s="80"/>
    </row>
    <row r="16" spans="1:7" x14ac:dyDescent="0.25">
      <c r="A16" s="84" t="s">
        <v>292</v>
      </c>
      <c r="B16" s="80">
        <v>0</v>
      </c>
      <c r="C16" s="80"/>
      <c r="D16" s="80">
        <v>0</v>
      </c>
      <c r="E16" s="80">
        <v>0</v>
      </c>
      <c r="F16" s="80">
        <v>0</v>
      </c>
      <c r="G16" s="80"/>
    </row>
    <row r="17" spans="1:7" x14ac:dyDescent="0.25">
      <c r="A17" s="84" t="s">
        <v>293</v>
      </c>
      <c r="B17" s="80">
        <v>0</v>
      </c>
      <c r="C17" s="80"/>
      <c r="D17" s="80">
        <v>0</v>
      </c>
      <c r="E17" s="80">
        <v>0</v>
      </c>
      <c r="F17" s="80">
        <v>0</v>
      </c>
      <c r="G17" s="80"/>
    </row>
    <row r="18" spans="1:7" ht="14.25" x14ac:dyDescent="0.45">
      <c r="A18" s="83" t="s">
        <v>294</v>
      </c>
      <c r="B18" s="80">
        <f>SUM(B19:B27)</f>
        <v>534865.57999999996</v>
      </c>
      <c r="C18" s="80">
        <f t="shared" ref="C18:F18" si="3">SUM(C19:C27)</f>
        <v>0</v>
      </c>
      <c r="D18" s="80">
        <f t="shared" si="3"/>
        <v>534865.57999999996</v>
      </c>
      <c r="E18" s="80">
        <f t="shared" si="3"/>
        <v>427873.01</v>
      </c>
      <c r="F18" s="80">
        <f t="shared" si="3"/>
        <v>616673.18000000005</v>
      </c>
      <c r="G18" s="80">
        <f>SUM(G19:G27)</f>
        <v>0</v>
      </c>
    </row>
    <row r="19" spans="1:7" x14ac:dyDescent="0.25">
      <c r="A19" s="84" t="s">
        <v>295</v>
      </c>
      <c r="B19" s="80">
        <v>87000</v>
      </c>
      <c r="C19" s="80"/>
      <c r="D19" s="80">
        <v>87000</v>
      </c>
      <c r="E19" s="192">
        <v>78451.41</v>
      </c>
      <c r="F19" s="80">
        <v>78032.259999999995</v>
      </c>
      <c r="G19" s="80"/>
    </row>
    <row r="20" spans="1:7" x14ac:dyDescent="0.25">
      <c r="A20" s="84" t="s">
        <v>296</v>
      </c>
      <c r="B20" s="80">
        <v>67466.98</v>
      </c>
      <c r="C20" s="80"/>
      <c r="D20" s="80">
        <v>67466.98</v>
      </c>
      <c r="E20" s="192">
        <v>76534.36</v>
      </c>
      <c r="F20" s="80">
        <v>76534.36</v>
      </c>
      <c r="G20" s="80"/>
    </row>
    <row r="21" spans="1:7" x14ac:dyDescent="0.25">
      <c r="A21" s="84" t="s">
        <v>297</v>
      </c>
      <c r="B21" s="80">
        <v>0</v>
      </c>
      <c r="C21" s="80"/>
      <c r="D21" s="80">
        <v>0</v>
      </c>
      <c r="E21" s="80">
        <v>0</v>
      </c>
      <c r="F21" s="80">
        <v>0</v>
      </c>
      <c r="G21" s="80"/>
    </row>
    <row r="22" spans="1:7" x14ac:dyDescent="0.25">
      <c r="A22" s="84" t="s">
        <v>298</v>
      </c>
      <c r="B22" s="80">
        <v>25000</v>
      </c>
      <c r="C22" s="80"/>
      <c r="D22" s="80">
        <v>25000</v>
      </c>
      <c r="E22" s="192">
        <v>21598.53</v>
      </c>
      <c r="F22" s="80">
        <v>21045.73</v>
      </c>
      <c r="G22" s="80"/>
    </row>
    <row r="23" spans="1:7" x14ac:dyDescent="0.25">
      <c r="A23" s="84" t="s">
        <v>299</v>
      </c>
      <c r="B23" s="80">
        <v>5398.6</v>
      </c>
      <c r="C23" s="80"/>
      <c r="D23" s="80">
        <v>5398.6</v>
      </c>
      <c r="E23" s="192">
        <v>1718.6</v>
      </c>
      <c r="F23" s="80">
        <v>1718.6</v>
      </c>
      <c r="G23" s="80"/>
    </row>
    <row r="24" spans="1:7" x14ac:dyDescent="0.25">
      <c r="A24" s="84" t="s">
        <v>300</v>
      </c>
      <c r="B24" s="80">
        <v>350000</v>
      </c>
      <c r="C24" s="80"/>
      <c r="D24" s="80">
        <v>350000</v>
      </c>
      <c r="E24" s="192">
        <v>242301.08</v>
      </c>
      <c r="F24" s="80">
        <v>432073.2</v>
      </c>
      <c r="G24" s="80"/>
    </row>
    <row r="25" spans="1:7" x14ac:dyDescent="0.25">
      <c r="A25" s="84" t="s">
        <v>301</v>
      </c>
      <c r="B25" s="80">
        <v>0</v>
      </c>
      <c r="C25" s="80"/>
      <c r="D25" s="80">
        <v>0</v>
      </c>
      <c r="E25" s="80">
        <v>0</v>
      </c>
      <c r="F25" s="80">
        <v>0</v>
      </c>
      <c r="G25" s="80"/>
    </row>
    <row r="26" spans="1:7" x14ac:dyDescent="0.25">
      <c r="A26" s="84" t="s">
        <v>302</v>
      </c>
      <c r="B26" s="80">
        <v>0</v>
      </c>
      <c r="C26" s="80"/>
      <c r="D26" s="80">
        <v>0</v>
      </c>
      <c r="E26" s="80">
        <v>0</v>
      </c>
      <c r="F26" s="80">
        <v>0</v>
      </c>
      <c r="G26" s="80"/>
    </row>
    <row r="27" spans="1:7" x14ac:dyDescent="0.25">
      <c r="A27" s="84" t="s">
        <v>303</v>
      </c>
      <c r="B27" s="80">
        <v>0</v>
      </c>
      <c r="C27" s="80"/>
      <c r="D27" s="80">
        <v>0</v>
      </c>
      <c r="E27" s="192">
        <v>7269.03</v>
      </c>
      <c r="F27" s="80">
        <v>7269.03</v>
      </c>
      <c r="G27" s="80"/>
    </row>
    <row r="28" spans="1:7" x14ac:dyDescent="0.25">
      <c r="A28" s="83" t="s">
        <v>304</v>
      </c>
      <c r="B28" s="80">
        <f>SUM(B29:B37)</f>
        <v>858165.42999999993</v>
      </c>
      <c r="C28" s="80">
        <f t="shared" ref="C28:G28" si="4">SUM(C29:C37)</f>
        <v>0</v>
      </c>
      <c r="D28" s="80">
        <f t="shared" si="4"/>
        <v>858165.42999999993</v>
      </c>
      <c r="E28" s="80">
        <f t="shared" si="4"/>
        <v>838409.62</v>
      </c>
      <c r="F28" s="80">
        <f t="shared" si="4"/>
        <v>807185.1</v>
      </c>
      <c r="G28" s="80">
        <f t="shared" si="4"/>
        <v>0</v>
      </c>
    </row>
    <row r="29" spans="1:7" x14ac:dyDescent="0.25">
      <c r="A29" s="84" t="s">
        <v>305</v>
      </c>
      <c r="B29" s="80">
        <v>126400</v>
      </c>
      <c r="C29" s="80"/>
      <c r="D29" s="80">
        <v>126400</v>
      </c>
      <c r="E29" s="192">
        <v>87358.51</v>
      </c>
      <c r="F29" s="80">
        <v>88849.51</v>
      </c>
      <c r="G29" s="80"/>
    </row>
    <row r="30" spans="1:7" x14ac:dyDescent="0.25">
      <c r="A30" s="84" t="s">
        <v>306</v>
      </c>
      <c r="B30" s="80">
        <v>54000</v>
      </c>
      <c r="C30" s="80"/>
      <c r="D30" s="80">
        <v>54000</v>
      </c>
      <c r="E30" s="192">
        <v>54000</v>
      </c>
      <c r="F30" s="80">
        <v>57500</v>
      </c>
      <c r="G30" s="80"/>
    </row>
    <row r="31" spans="1:7" x14ac:dyDescent="0.25">
      <c r="A31" s="84" t="s">
        <v>307</v>
      </c>
      <c r="B31" s="80">
        <v>85000</v>
      </c>
      <c r="C31" s="80"/>
      <c r="D31" s="80">
        <v>85000</v>
      </c>
      <c r="E31" s="192">
        <v>112094.16</v>
      </c>
      <c r="F31" s="80">
        <v>90477.56</v>
      </c>
      <c r="G31" s="80"/>
    </row>
    <row r="32" spans="1:7" x14ac:dyDescent="0.25">
      <c r="A32" s="84" t="s">
        <v>308</v>
      </c>
      <c r="B32" s="80">
        <v>59240</v>
      </c>
      <c r="C32" s="80"/>
      <c r="D32" s="80">
        <v>59240</v>
      </c>
      <c r="E32" s="192">
        <v>54365.98</v>
      </c>
      <c r="F32" s="80">
        <v>54365.98</v>
      </c>
      <c r="G32" s="80"/>
    </row>
    <row r="33" spans="1:7" x14ac:dyDescent="0.25">
      <c r="A33" s="84" t="s">
        <v>309</v>
      </c>
      <c r="B33" s="80">
        <v>65000</v>
      </c>
      <c r="C33" s="80"/>
      <c r="D33" s="80">
        <v>65000</v>
      </c>
      <c r="E33" s="192">
        <v>97254.29</v>
      </c>
      <c r="F33" s="80">
        <v>79289.37</v>
      </c>
      <c r="G33" s="80"/>
    </row>
    <row r="34" spans="1:7" x14ac:dyDescent="0.25">
      <c r="A34" s="84" t="s">
        <v>310</v>
      </c>
      <c r="B34" s="80">
        <v>40000</v>
      </c>
      <c r="C34" s="80"/>
      <c r="D34" s="80">
        <v>40000</v>
      </c>
      <c r="E34" s="192">
        <v>18959.599999999999</v>
      </c>
      <c r="F34" s="80">
        <v>18959.599999999999</v>
      </c>
      <c r="G34" s="80"/>
    </row>
    <row r="35" spans="1:7" x14ac:dyDescent="0.25">
      <c r="A35" s="84" t="s">
        <v>311</v>
      </c>
      <c r="B35" s="80">
        <v>13000</v>
      </c>
      <c r="C35" s="80"/>
      <c r="D35" s="80">
        <v>13000</v>
      </c>
      <c r="E35" s="192">
        <v>10404.5</v>
      </c>
      <c r="F35" s="80">
        <v>10404.5</v>
      </c>
      <c r="G35" s="80"/>
    </row>
    <row r="36" spans="1:7" x14ac:dyDescent="0.25">
      <c r="A36" s="84" t="s">
        <v>312</v>
      </c>
      <c r="B36" s="80">
        <v>270000</v>
      </c>
      <c r="C36" s="80"/>
      <c r="D36" s="80">
        <v>270000</v>
      </c>
      <c r="E36" s="192">
        <v>289785.8</v>
      </c>
      <c r="F36" s="80">
        <v>293151.8</v>
      </c>
      <c r="G36" s="80"/>
    </row>
    <row r="37" spans="1:7" x14ac:dyDescent="0.25">
      <c r="A37" s="84" t="s">
        <v>313</v>
      </c>
      <c r="B37" s="80">
        <v>145525.43</v>
      </c>
      <c r="C37" s="80"/>
      <c r="D37" s="80">
        <v>145525.43</v>
      </c>
      <c r="E37" s="192">
        <v>114186.78</v>
      </c>
      <c r="F37" s="80">
        <v>114186.78</v>
      </c>
      <c r="G37" s="80"/>
    </row>
    <row r="38" spans="1:7" x14ac:dyDescent="0.25">
      <c r="A38" s="83" t="s">
        <v>314</v>
      </c>
      <c r="B38" s="80">
        <f>SUM(B39:B47)</f>
        <v>0</v>
      </c>
      <c r="C38" s="80">
        <f t="shared" ref="C38:G38" si="5">SUM(C39:C47)</f>
        <v>0</v>
      </c>
      <c r="D38" s="80">
        <f t="shared" si="5"/>
        <v>0</v>
      </c>
      <c r="E38" s="80">
        <f t="shared" si="5"/>
        <v>618</v>
      </c>
      <c r="F38" s="80">
        <f t="shared" si="5"/>
        <v>618</v>
      </c>
      <c r="G38" s="80">
        <f t="shared" si="5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/>
    </row>
    <row r="40" spans="1:7" x14ac:dyDescent="0.25">
      <c r="A40" s="84" t="s">
        <v>316</v>
      </c>
      <c r="B40" s="80"/>
      <c r="C40" s="80"/>
      <c r="D40" s="80"/>
      <c r="E40" s="80"/>
      <c r="F40" s="80"/>
      <c r="G40" s="80"/>
    </row>
    <row r="41" spans="1:7" x14ac:dyDescent="0.25">
      <c r="A41" s="84" t="s">
        <v>317</v>
      </c>
      <c r="B41" s="80"/>
      <c r="C41" s="80"/>
      <c r="D41" s="80"/>
      <c r="E41" s="80"/>
      <c r="F41" s="80"/>
      <c r="G41" s="80"/>
    </row>
    <row r="42" spans="1:7" x14ac:dyDescent="0.25">
      <c r="A42" s="84" t="s">
        <v>318</v>
      </c>
      <c r="B42" s="80"/>
      <c r="C42" s="80"/>
      <c r="D42" s="80"/>
      <c r="E42" s="80">
        <v>618</v>
      </c>
      <c r="F42" s="80">
        <v>618</v>
      </c>
      <c r="G42" s="80"/>
    </row>
    <row r="43" spans="1:7" x14ac:dyDescent="0.25">
      <c r="A43" s="84" t="s">
        <v>319</v>
      </c>
      <c r="B43" s="80"/>
      <c r="C43" s="80"/>
      <c r="D43" s="80"/>
      <c r="E43" s="80"/>
      <c r="F43" s="80"/>
      <c r="G43" s="80"/>
    </row>
    <row r="44" spans="1:7" x14ac:dyDescent="0.25">
      <c r="A44" s="84" t="s">
        <v>320</v>
      </c>
      <c r="B44" s="80"/>
      <c r="C44" s="80"/>
      <c r="D44" s="80"/>
      <c r="E44" s="80"/>
      <c r="F44" s="80"/>
      <c r="G44" s="80"/>
    </row>
    <row r="45" spans="1:7" x14ac:dyDescent="0.25">
      <c r="A45" s="84" t="s">
        <v>321</v>
      </c>
      <c r="B45" s="80"/>
      <c r="C45" s="80"/>
      <c r="D45" s="80"/>
      <c r="E45" s="80"/>
      <c r="F45" s="80"/>
      <c r="G45" s="80"/>
    </row>
    <row r="46" spans="1:7" x14ac:dyDescent="0.25">
      <c r="A46" s="84" t="s">
        <v>322</v>
      </c>
      <c r="B46" s="80"/>
      <c r="C46" s="80"/>
      <c r="D46" s="80"/>
      <c r="E46" s="80"/>
      <c r="F46" s="80"/>
      <c r="G46" s="80"/>
    </row>
    <row r="47" spans="1:7" x14ac:dyDescent="0.25">
      <c r="A47" s="84" t="s">
        <v>323</v>
      </c>
      <c r="B47" s="80"/>
      <c r="C47" s="80"/>
      <c r="D47" s="80"/>
      <c r="E47" s="80"/>
      <c r="F47" s="80"/>
      <c r="G47" s="80"/>
    </row>
    <row r="48" spans="1:7" x14ac:dyDescent="0.25">
      <c r="A48" s="83" t="s">
        <v>324</v>
      </c>
      <c r="B48" s="80">
        <f>SUM(B49:B57)</f>
        <v>14307</v>
      </c>
      <c r="C48" s="80">
        <f t="shared" ref="C48:G48" si="6">SUM(C49:C57)</f>
        <v>0</v>
      </c>
      <c r="D48" s="80">
        <f t="shared" si="6"/>
        <v>14307</v>
      </c>
      <c r="E48" s="80">
        <f t="shared" si="6"/>
        <v>2307</v>
      </c>
      <c r="F48" s="80">
        <f t="shared" si="6"/>
        <v>2307</v>
      </c>
      <c r="G48" s="80">
        <f t="shared" si="6"/>
        <v>0</v>
      </c>
    </row>
    <row r="49" spans="1:7" x14ac:dyDescent="0.25">
      <c r="A49" s="84" t="s">
        <v>325</v>
      </c>
      <c r="B49" s="80">
        <v>2307</v>
      </c>
      <c r="C49" s="80"/>
      <c r="D49" s="80">
        <v>2307</v>
      </c>
      <c r="E49" s="80">
        <v>2307</v>
      </c>
      <c r="F49" s="80">
        <v>2307</v>
      </c>
      <c r="G49" s="80">
        <v>0</v>
      </c>
    </row>
    <row r="50" spans="1:7" x14ac:dyDescent="0.25">
      <c r="A50" s="84" t="s">
        <v>326</v>
      </c>
      <c r="B50" s="80"/>
      <c r="C50" s="80"/>
      <c r="D50" s="80"/>
      <c r="E50" s="80"/>
      <c r="F50" s="80"/>
      <c r="G50" s="80"/>
    </row>
    <row r="51" spans="1:7" x14ac:dyDescent="0.25">
      <c r="A51" s="84" t="s">
        <v>327</v>
      </c>
      <c r="B51" s="80">
        <v>12000</v>
      </c>
      <c r="C51" s="80"/>
      <c r="D51" s="80">
        <v>12000</v>
      </c>
      <c r="E51" s="80">
        <v>0</v>
      </c>
      <c r="F51" s="80">
        <v>0</v>
      </c>
      <c r="G51" s="80">
        <v>0</v>
      </c>
    </row>
    <row r="52" spans="1:7" x14ac:dyDescent="0.25">
      <c r="A52" s="84" t="s">
        <v>328</v>
      </c>
      <c r="B52" s="80"/>
      <c r="C52" s="80"/>
      <c r="D52" s="80"/>
      <c r="E52" s="80"/>
      <c r="F52" s="80"/>
      <c r="G52" s="80"/>
    </row>
    <row r="53" spans="1:7" x14ac:dyDescent="0.25">
      <c r="A53" s="84" t="s">
        <v>329</v>
      </c>
      <c r="B53" s="80"/>
      <c r="C53" s="80"/>
      <c r="D53" s="80"/>
      <c r="E53" s="80"/>
      <c r="F53" s="80"/>
      <c r="G53" s="80"/>
    </row>
    <row r="54" spans="1:7" x14ac:dyDescent="0.25">
      <c r="A54" s="84" t="s">
        <v>330</v>
      </c>
      <c r="B54" s="80"/>
      <c r="C54" s="80"/>
      <c r="D54" s="80"/>
      <c r="E54" s="80"/>
      <c r="F54" s="80"/>
      <c r="G54" s="80"/>
    </row>
    <row r="55" spans="1:7" x14ac:dyDescent="0.25">
      <c r="A55" s="84" t="s">
        <v>331</v>
      </c>
      <c r="B55" s="80"/>
      <c r="C55" s="80"/>
      <c r="D55" s="80"/>
      <c r="E55" s="80"/>
      <c r="F55" s="80"/>
      <c r="G55" s="80"/>
    </row>
    <row r="56" spans="1:7" x14ac:dyDescent="0.25">
      <c r="A56" s="84" t="s">
        <v>332</v>
      </c>
      <c r="B56" s="80"/>
      <c r="C56" s="80"/>
      <c r="D56" s="80"/>
      <c r="E56" s="80"/>
      <c r="F56" s="80"/>
      <c r="G56" s="80"/>
    </row>
    <row r="57" spans="1:7" x14ac:dyDescent="0.25">
      <c r="A57" s="84" t="s">
        <v>333</v>
      </c>
      <c r="B57" s="80"/>
      <c r="C57" s="80"/>
      <c r="D57" s="80"/>
      <c r="E57" s="80"/>
      <c r="F57" s="80"/>
      <c r="G57" s="80"/>
    </row>
    <row r="58" spans="1:7" x14ac:dyDescent="0.25">
      <c r="A58" s="83" t="s">
        <v>334</v>
      </c>
      <c r="B58" s="80">
        <f>SUM(B59:B61)</f>
        <v>0</v>
      </c>
      <c r="C58" s="80">
        <f t="shared" ref="C58:G58" si="7">SUM(C59:C61)</f>
        <v>0</v>
      </c>
      <c r="D58" s="80">
        <f t="shared" si="7"/>
        <v>0</v>
      </c>
      <c r="E58" s="80">
        <f t="shared" si="7"/>
        <v>0</v>
      </c>
      <c r="F58" s="80">
        <f t="shared" si="7"/>
        <v>0</v>
      </c>
      <c r="G58" s="80">
        <f t="shared" si="7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/>
    </row>
    <row r="60" spans="1:7" x14ac:dyDescent="0.25">
      <c r="A60" s="84" t="s">
        <v>336</v>
      </c>
      <c r="B60" s="80"/>
      <c r="C60" s="80"/>
      <c r="D60" s="80"/>
      <c r="E60" s="80"/>
      <c r="F60" s="80"/>
      <c r="G60" s="80"/>
    </row>
    <row r="61" spans="1:7" x14ac:dyDescent="0.25">
      <c r="A61" s="84" t="s">
        <v>337</v>
      </c>
      <c r="B61" s="80"/>
      <c r="C61" s="80"/>
      <c r="D61" s="80"/>
      <c r="E61" s="80"/>
      <c r="F61" s="80"/>
      <c r="G61" s="80"/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8">SUM(C63:C67,C69:C70)</f>
        <v>0</v>
      </c>
      <c r="D62" s="80">
        <f t="shared" si="8"/>
        <v>0</v>
      </c>
      <c r="E62" s="80">
        <f t="shared" si="8"/>
        <v>0</v>
      </c>
      <c r="F62" s="80">
        <f t="shared" si="8"/>
        <v>0</v>
      </c>
      <c r="G62" s="80">
        <f t="shared" si="8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/>
    </row>
    <row r="64" spans="1:7" x14ac:dyDescent="0.25">
      <c r="A64" s="84" t="s">
        <v>340</v>
      </c>
      <c r="B64" s="80"/>
      <c r="C64" s="80"/>
      <c r="D64" s="80"/>
      <c r="E64" s="80"/>
      <c r="F64" s="80"/>
      <c r="G64" s="80"/>
    </row>
    <row r="65" spans="1:7" x14ac:dyDescent="0.25">
      <c r="A65" s="84" t="s">
        <v>341</v>
      </c>
      <c r="B65" s="80"/>
      <c r="C65" s="80"/>
      <c r="D65" s="80"/>
      <c r="E65" s="80"/>
      <c r="F65" s="80"/>
      <c r="G65" s="80"/>
    </row>
    <row r="66" spans="1:7" x14ac:dyDescent="0.25">
      <c r="A66" s="84" t="s">
        <v>342</v>
      </c>
      <c r="B66" s="80"/>
      <c r="C66" s="80"/>
      <c r="D66" s="80"/>
      <c r="E66" s="80"/>
      <c r="F66" s="80"/>
      <c r="G66" s="80"/>
    </row>
    <row r="67" spans="1:7" x14ac:dyDescent="0.25">
      <c r="A67" s="84" t="s">
        <v>343</v>
      </c>
      <c r="B67" s="80"/>
      <c r="C67" s="80"/>
      <c r="D67" s="80"/>
      <c r="E67" s="80"/>
      <c r="F67" s="80"/>
      <c r="G67" s="80"/>
    </row>
    <row r="68" spans="1:7" x14ac:dyDescent="0.25">
      <c r="A68" s="84" t="s">
        <v>3293</v>
      </c>
      <c r="B68" s="80"/>
      <c r="C68" s="80"/>
      <c r="D68" s="80"/>
      <c r="E68" s="80"/>
      <c r="F68" s="80"/>
      <c r="G68" s="80"/>
    </row>
    <row r="69" spans="1:7" x14ac:dyDescent="0.25">
      <c r="A69" s="84" t="s">
        <v>345</v>
      </c>
      <c r="B69" s="80"/>
      <c r="C69" s="80"/>
      <c r="D69" s="80"/>
      <c r="E69" s="80"/>
      <c r="F69" s="80"/>
      <c r="G69" s="80"/>
    </row>
    <row r="70" spans="1:7" x14ac:dyDescent="0.25">
      <c r="A70" s="84" t="s">
        <v>346</v>
      </c>
      <c r="B70" s="80"/>
      <c r="C70" s="80"/>
      <c r="D70" s="80"/>
      <c r="E70" s="80"/>
      <c r="F70" s="80"/>
      <c r="G70" s="80"/>
    </row>
    <row r="71" spans="1:7" x14ac:dyDescent="0.25">
      <c r="A71" s="83" t="s">
        <v>347</v>
      </c>
      <c r="B71" s="80">
        <f>SUM(B72:B74)</f>
        <v>0</v>
      </c>
      <c r="C71" s="80">
        <f t="shared" ref="C71:G71" si="9">SUM(C72:C74)</f>
        <v>0</v>
      </c>
      <c r="D71" s="80">
        <f t="shared" si="9"/>
        <v>0</v>
      </c>
      <c r="E71" s="80">
        <f t="shared" si="9"/>
        <v>0</v>
      </c>
      <c r="F71" s="80">
        <f t="shared" si="9"/>
        <v>0</v>
      </c>
      <c r="G71" s="80">
        <f t="shared" si="9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/>
    </row>
    <row r="73" spans="1:7" x14ac:dyDescent="0.25">
      <c r="A73" s="84" t="s">
        <v>349</v>
      </c>
      <c r="B73" s="80"/>
      <c r="C73" s="80"/>
      <c r="D73" s="80"/>
      <c r="E73" s="80"/>
      <c r="F73" s="80"/>
      <c r="G73" s="80"/>
    </row>
    <row r="74" spans="1:7" x14ac:dyDescent="0.25">
      <c r="A74" s="84" t="s">
        <v>350</v>
      </c>
      <c r="B74" s="80"/>
      <c r="C74" s="80"/>
      <c r="D74" s="80"/>
      <c r="E74" s="80"/>
      <c r="F74" s="80"/>
      <c r="G74" s="80"/>
    </row>
    <row r="75" spans="1:7" x14ac:dyDescent="0.25">
      <c r="A75" s="83" t="s">
        <v>351</v>
      </c>
      <c r="B75" s="80">
        <f>SUM(B76:B82)</f>
        <v>0</v>
      </c>
      <c r="C75" s="80">
        <f t="shared" ref="C75:G75" si="10">SUM(C76:C82)</f>
        <v>0</v>
      </c>
      <c r="D75" s="80">
        <f t="shared" si="10"/>
        <v>0</v>
      </c>
      <c r="E75" s="80">
        <f t="shared" si="10"/>
        <v>0</v>
      </c>
      <c r="F75" s="80">
        <f t="shared" si="10"/>
        <v>0</v>
      </c>
      <c r="G75" s="80">
        <f t="shared" si="10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/>
    </row>
    <row r="77" spans="1:7" x14ac:dyDescent="0.25">
      <c r="A77" s="84" t="s">
        <v>353</v>
      </c>
      <c r="B77" s="80"/>
      <c r="C77" s="80"/>
      <c r="D77" s="80"/>
      <c r="E77" s="80"/>
      <c r="F77" s="80"/>
      <c r="G77" s="80"/>
    </row>
    <row r="78" spans="1:7" x14ac:dyDescent="0.25">
      <c r="A78" s="84" t="s">
        <v>354</v>
      </c>
      <c r="B78" s="80"/>
      <c r="C78" s="80"/>
      <c r="D78" s="80"/>
      <c r="E78" s="80"/>
      <c r="F78" s="80"/>
      <c r="G78" s="80"/>
    </row>
    <row r="79" spans="1:7" x14ac:dyDescent="0.25">
      <c r="A79" s="84" t="s">
        <v>355</v>
      </c>
      <c r="B79" s="80"/>
      <c r="C79" s="80"/>
      <c r="D79" s="80"/>
      <c r="E79" s="80"/>
      <c r="F79" s="80"/>
      <c r="G79" s="80"/>
    </row>
    <row r="80" spans="1:7" x14ac:dyDescent="0.25">
      <c r="A80" s="84" t="s">
        <v>356</v>
      </c>
      <c r="B80" s="80"/>
      <c r="C80" s="80"/>
      <c r="D80" s="80"/>
      <c r="E80" s="80"/>
      <c r="F80" s="80"/>
      <c r="G80" s="80"/>
    </row>
    <row r="81" spans="1:7" x14ac:dyDescent="0.25">
      <c r="A81" s="84" t="s">
        <v>357</v>
      </c>
      <c r="B81" s="80"/>
      <c r="C81" s="80"/>
      <c r="D81" s="80"/>
      <c r="E81" s="80"/>
      <c r="F81" s="80"/>
      <c r="G81" s="80"/>
    </row>
    <row r="82" spans="1:7" x14ac:dyDescent="0.25">
      <c r="A82" s="84" t="s">
        <v>358</v>
      </c>
      <c r="B82" s="80"/>
      <c r="C82" s="80"/>
      <c r="D82" s="80"/>
      <c r="E82" s="80"/>
      <c r="F82" s="80"/>
      <c r="G82" s="80"/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1">SUM(C85,C93,C103,C113,C123,C133,C137,C146,C150)</f>
        <v>0</v>
      </c>
      <c r="D84" s="79">
        <f t="shared" si="11"/>
        <v>0</v>
      </c>
      <c r="E84" s="79">
        <f t="shared" si="11"/>
        <v>0</v>
      </c>
      <c r="F84" s="79">
        <f t="shared" si="11"/>
        <v>0</v>
      </c>
      <c r="G84" s="79">
        <f t="shared" si="11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2">SUM(C86:C92)</f>
        <v>0</v>
      </c>
      <c r="D85" s="80">
        <f t="shared" si="12"/>
        <v>0</v>
      </c>
      <c r="E85" s="80">
        <f t="shared" si="12"/>
        <v>0</v>
      </c>
      <c r="F85" s="80">
        <f t="shared" si="12"/>
        <v>0</v>
      </c>
      <c r="G85" s="80">
        <f t="shared" si="12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/>
    </row>
    <row r="87" spans="1:7" x14ac:dyDescent="0.25">
      <c r="A87" s="84" t="s">
        <v>288</v>
      </c>
      <c r="B87" s="80"/>
      <c r="C87" s="80"/>
      <c r="D87" s="80"/>
      <c r="E87" s="80"/>
      <c r="F87" s="80"/>
      <c r="G87" s="80"/>
    </row>
    <row r="88" spans="1:7" x14ac:dyDescent="0.25">
      <c r="A88" s="84" t="s">
        <v>289</v>
      </c>
      <c r="B88" s="80"/>
      <c r="C88" s="80"/>
      <c r="D88" s="80"/>
      <c r="E88" s="80"/>
      <c r="F88" s="80"/>
      <c r="G88" s="80"/>
    </row>
    <row r="89" spans="1:7" x14ac:dyDescent="0.25">
      <c r="A89" s="84" t="s">
        <v>290</v>
      </c>
      <c r="B89" s="80"/>
      <c r="C89" s="80"/>
      <c r="D89" s="80"/>
      <c r="E89" s="80"/>
      <c r="F89" s="80"/>
      <c r="G89" s="80"/>
    </row>
    <row r="90" spans="1:7" x14ac:dyDescent="0.25">
      <c r="A90" s="84" t="s">
        <v>291</v>
      </c>
      <c r="B90" s="80"/>
      <c r="C90" s="80"/>
      <c r="D90" s="80"/>
      <c r="E90" s="80"/>
      <c r="F90" s="80"/>
      <c r="G90" s="80"/>
    </row>
    <row r="91" spans="1:7" x14ac:dyDescent="0.25">
      <c r="A91" s="84" t="s">
        <v>292</v>
      </c>
      <c r="B91" s="80"/>
      <c r="C91" s="80"/>
      <c r="D91" s="80"/>
      <c r="E91" s="80"/>
      <c r="F91" s="80"/>
      <c r="G91" s="80"/>
    </row>
    <row r="92" spans="1:7" x14ac:dyDescent="0.25">
      <c r="A92" s="84" t="s">
        <v>293</v>
      </c>
      <c r="B92" s="80"/>
      <c r="C92" s="80"/>
      <c r="D92" s="80"/>
      <c r="E92" s="80"/>
      <c r="F92" s="80"/>
      <c r="G92" s="80"/>
    </row>
    <row r="93" spans="1:7" x14ac:dyDescent="0.25">
      <c r="A93" s="83" t="s">
        <v>294</v>
      </c>
      <c r="B93" s="80">
        <f>SUM(B94:B102)</f>
        <v>0</v>
      </c>
      <c r="C93" s="80">
        <f t="shared" ref="C93:G93" si="13">SUM(C94:C102)</f>
        <v>0</v>
      </c>
      <c r="D93" s="80">
        <f t="shared" si="13"/>
        <v>0</v>
      </c>
      <c r="E93" s="80">
        <f t="shared" si="13"/>
        <v>0</v>
      </c>
      <c r="F93" s="80">
        <f t="shared" si="13"/>
        <v>0</v>
      </c>
      <c r="G93" s="80">
        <f t="shared" si="13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/>
    </row>
    <row r="95" spans="1:7" x14ac:dyDescent="0.25">
      <c r="A95" s="84" t="s">
        <v>296</v>
      </c>
      <c r="B95" s="80"/>
      <c r="C95" s="80"/>
      <c r="D95" s="80"/>
      <c r="E95" s="80"/>
      <c r="F95" s="80"/>
      <c r="G95" s="80"/>
    </row>
    <row r="96" spans="1:7" x14ac:dyDescent="0.25">
      <c r="A96" s="84" t="s">
        <v>297</v>
      </c>
      <c r="B96" s="80"/>
      <c r="C96" s="80"/>
      <c r="D96" s="80"/>
      <c r="E96" s="80"/>
      <c r="F96" s="80"/>
      <c r="G96" s="80"/>
    </row>
    <row r="97" spans="1:7" x14ac:dyDescent="0.25">
      <c r="A97" s="84" t="s">
        <v>298</v>
      </c>
      <c r="B97" s="80"/>
      <c r="C97" s="80"/>
      <c r="D97" s="80"/>
      <c r="E97" s="80"/>
      <c r="F97" s="80"/>
      <c r="G97" s="80"/>
    </row>
    <row r="98" spans="1:7" x14ac:dyDescent="0.25">
      <c r="A98" s="42" t="s">
        <v>299</v>
      </c>
      <c r="B98" s="80"/>
      <c r="C98" s="80"/>
      <c r="D98" s="80"/>
      <c r="E98" s="80"/>
      <c r="F98" s="80"/>
      <c r="G98" s="80"/>
    </row>
    <row r="99" spans="1:7" x14ac:dyDescent="0.25">
      <c r="A99" s="84" t="s">
        <v>300</v>
      </c>
      <c r="B99" s="80"/>
      <c r="C99" s="80"/>
      <c r="D99" s="80"/>
      <c r="E99" s="80"/>
      <c r="F99" s="80"/>
      <c r="G99" s="80"/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/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/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/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4">SUM(D104:D112)</f>
        <v>0</v>
      </c>
      <c r="E103" s="80">
        <f t="shared" si="14"/>
        <v>0</v>
      </c>
      <c r="F103" s="80">
        <f t="shared" si="14"/>
        <v>0</v>
      </c>
      <c r="G103" s="80">
        <f t="shared" si="14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/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/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/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/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/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/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/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/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/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5">SUM(C114:C122)</f>
        <v>0</v>
      </c>
      <c r="D113" s="80">
        <f t="shared" si="15"/>
        <v>0</v>
      </c>
      <c r="E113" s="80">
        <f t="shared" si="15"/>
        <v>0</v>
      </c>
      <c r="F113" s="80">
        <f t="shared" si="15"/>
        <v>0</v>
      </c>
      <c r="G113" s="80">
        <f t="shared" si="15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/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/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/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/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/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/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/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/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/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16">SUM(C124:C132)</f>
        <v>0</v>
      </c>
      <c r="D123" s="80">
        <f t="shared" si="16"/>
        <v>0</v>
      </c>
      <c r="E123" s="80">
        <f t="shared" si="16"/>
        <v>0</v>
      </c>
      <c r="F123" s="80">
        <f t="shared" si="16"/>
        <v>0</v>
      </c>
      <c r="G123" s="80">
        <f t="shared" si="16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/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/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/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/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/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/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/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/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/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17">SUM(C134:C136)</f>
        <v>0</v>
      </c>
      <c r="D133" s="80">
        <f t="shared" si="17"/>
        <v>0</v>
      </c>
      <c r="E133" s="80">
        <f t="shared" si="17"/>
        <v>0</v>
      </c>
      <c r="F133" s="80">
        <f t="shared" si="17"/>
        <v>0</v>
      </c>
      <c r="G133" s="80">
        <f t="shared" si="17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/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/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/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18">SUM(C138:C142,C144:C145)</f>
        <v>0</v>
      </c>
      <c r="D137" s="80">
        <f t="shared" si="18"/>
        <v>0</v>
      </c>
      <c r="E137" s="80">
        <f t="shared" si="18"/>
        <v>0</v>
      </c>
      <c r="F137" s="80">
        <f t="shared" si="18"/>
        <v>0</v>
      </c>
      <c r="G137" s="80">
        <f t="shared" si="18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/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/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/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/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/>
    </row>
    <row r="143" spans="1:7" x14ac:dyDescent="0.25">
      <c r="A143" s="84" t="s">
        <v>3293</v>
      </c>
      <c r="B143" s="80"/>
      <c r="C143" s="80"/>
      <c r="D143" s="80"/>
      <c r="E143" s="80"/>
      <c r="F143" s="80"/>
      <c r="G143" s="80"/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/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/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19">SUM(C147:C149)</f>
        <v>0</v>
      </c>
      <c r="D146" s="80">
        <f t="shared" si="19"/>
        <v>0</v>
      </c>
      <c r="E146" s="80">
        <f t="shared" si="19"/>
        <v>0</v>
      </c>
      <c r="F146" s="80">
        <f t="shared" si="19"/>
        <v>0</v>
      </c>
      <c r="G146" s="80">
        <f t="shared" si="19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/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/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/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20">SUM(C151:C157)</f>
        <v>0</v>
      </c>
      <c r="D150" s="80">
        <f t="shared" si="20"/>
        <v>0</v>
      </c>
      <c r="E150" s="80">
        <f t="shared" si="20"/>
        <v>0</v>
      </c>
      <c r="F150" s="80">
        <f t="shared" si="20"/>
        <v>0</v>
      </c>
      <c r="G150" s="80">
        <f t="shared" si="20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/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/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/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/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/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/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/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5984316.1299999999</v>
      </c>
      <c r="C159" s="79">
        <f t="shared" ref="C159:G159" si="21">C9+C84</f>
        <v>0</v>
      </c>
      <c r="D159" s="79">
        <f t="shared" si="21"/>
        <v>5984316.1299999999</v>
      </c>
      <c r="E159" s="79">
        <f t="shared" si="21"/>
        <v>5766127.7800000003</v>
      </c>
      <c r="F159" s="79">
        <f t="shared" si="21"/>
        <v>5923703.4299999997</v>
      </c>
      <c r="G159" s="79">
        <f t="shared" si="21"/>
        <v>0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5984316.1299999999</v>
      </c>
      <c r="Q2" s="18">
        <f>'Formato 6 a)'!C9</f>
        <v>0</v>
      </c>
      <c r="R2" s="18">
        <f>'Formato 6 a)'!D9</f>
        <v>5984316.1299999999</v>
      </c>
      <c r="S2" s="18">
        <f>'Formato 6 a)'!E9</f>
        <v>5766127.7800000003</v>
      </c>
      <c r="T2" s="18">
        <f>'Formato 6 a)'!F9</f>
        <v>5923703.4299999997</v>
      </c>
      <c r="U2" s="18">
        <f>'Formato 6 a)'!G9</f>
        <v>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4576978.12</v>
      </c>
      <c r="Q3" s="18">
        <f>'Formato 6 a)'!C10</f>
        <v>0</v>
      </c>
      <c r="R3" s="18">
        <f>'Formato 6 a)'!D10</f>
        <v>4576978.12</v>
      </c>
      <c r="S3" s="18">
        <f>'Formato 6 a)'!E10</f>
        <v>4496920.1500000004</v>
      </c>
      <c r="T3" s="18">
        <f>'Formato 6 a)'!F10</f>
        <v>4496920.1500000004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3177658.08</v>
      </c>
      <c r="Q4" s="18">
        <f>'Formato 6 a)'!C11</f>
        <v>0</v>
      </c>
      <c r="R4" s="18">
        <f>'Formato 6 a)'!D11</f>
        <v>3177658.08</v>
      </c>
      <c r="S4" s="18">
        <f>'Formato 6 a)'!E11</f>
        <v>3153657.92</v>
      </c>
      <c r="T4" s="18">
        <f>'Formato 6 a)'!F11</f>
        <v>3153657.92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18554.46</v>
      </c>
      <c r="Q5" s="18">
        <f>'Formato 6 a)'!C12</f>
        <v>0</v>
      </c>
      <c r="R5" s="18">
        <f>'Formato 6 a)'!D12</f>
        <v>18554.46</v>
      </c>
      <c r="S5" s="18">
        <f>'Formato 6 a)'!E12</f>
        <v>18554.46</v>
      </c>
      <c r="T5" s="18">
        <f>'Formato 6 a)'!F12</f>
        <v>18554.46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728809.41</v>
      </c>
      <c r="Q6" s="18">
        <f>'Formato 6 a)'!C13</f>
        <v>0</v>
      </c>
      <c r="R6" s="18">
        <f>'Formato 6 a)'!D13</f>
        <v>728809.41</v>
      </c>
      <c r="S6" s="18">
        <f>'Formato 6 a)'!E13</f>
        <v>650283.93000000005</v>
      </c>
      <c r="T6" s="18">
        <f>'Formato 6 a)'!F13</f>
        <v>650283.93000000005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224885.78</v>
      </c>
      <c r="Q7" s="18">
        <f>'Formato 6 a)'!C14</f>
        <v>0</v>
      </c>
      <c r="R7" s="18">
        <f>'Formato 6 a)'!D14</f>
        <v>224885.78</v>
      </c>
      <c r="S7" s="18">
        <f>'Formato 6 a)'!E14</f>
        <v>221022.33</v>
      </c>
      <c r="T7" s="18">
        <f>'Formato 6 a)'!F14</f>
        <v>221022.33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427070.39</v>
      </c>
      <c r="Q8" s="18">
        <f>'Formato 6 a)'!C15</f>
        <v>0</v>
      </c>
      <c r="R8" s="18">
        <f>'Formato 6 a)'!D15</f>
        <v>427070.39</v>
      </c>
      <c r="S8" s="18">
        <f>'Formato 6 a)'!E15</f>
        <v>453401.51</v>
      </c>
      <c r="T8" s="18">
        <f>'Formato 6 a)'!F15</f>
        <v>453401.51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534865.57999999996</v>
      </c>
      <c r="Q11" s="18">
        <f>'Formato 6 a)'!C18</f>
        <v>0</v>
      </c>
      <c r="R11" s="18">
        <f>'Formato 6 a)'!D18</f>
        <v>534865.57999999996</v>
      </c>
      <c r="S11" s="18">
        <f>'Formato 6 a)'!E18</f>
        <v>427873.01</v>
      </c>
      <c r="T11" s="18">
        <f>'Formato 6 a)'!F18</f>
        <v>616673.18000000005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87000</v>
      </c>
      <c r="Q12" s="18">
        <f>'Formato 6 a)'!C19</f>
        <v>0</v>
      </c>
      <c r="R12" s="18">
        <f>'Formato 6 a)'!D19</f>
        <v>87000</v>
      </c>
      <c r="S12" s="18">
        <f>'Formato 6 a)'!E19</f>
        <v>78451.41</v>
      </c>
      <c r="T12" s="18">
        <f>'Formato 6 a)'!F19</f>
        <v>78032.259999999995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67466.98</v>
      </c>
      <c r="Q13" s="18">
        <f>'Formato 6 a)'!C20</f>
        <v>0</v>
      </c>
      <c r="R13" s="18">
        <f>'Formato 6 a)'!D20</f>
        <v>67466.98</v>
      </c>
      <c r="S13" s="18">
        <f>'Formato 6 a)'!E20</f>
        <v>76534.36</v>
      </c>
      <c r="T13" s="18">
        <f>'Formato 6 a)'!F20</f>
        <v>76534.36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25000</v>
      </c>
      <c r="Q15" s="18">
        <f>'Formato 6 a)'!C22</f>
        <v>0</v>
      </c>
      <c r="R15" s="18">
        <f>'Formato 6 a)'!D22</f>
        <v>25000</v>
      </c>
      <c r="S15" s="18">
        <f>'Formato 6 a)'!E22</f>
        <v>21598.53</v>
      </c>
      <c r="T15" s="18">
        <f>'Formato 6 a)'!F22</f>
        <v>21045.73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5398.6</v>
      </c>
      <c r="Q16" s="18">
        <f>'Formato 6 a)'!C23</f>
        <v>0</v>
      </c>
      <c r="R16" s="18">
        <f>'Formato 6 a)'!D23</f>
        <v>5398.6</v>
      </c>
      <c r="S16" s="18">
        <f>'Formato 6 a)'!E23</f>
        <v>1718.6</v>
      </c>
      <c r="T16" s="18">
        <f>'Formato 6 a)'!F23</f>
        <v>1718.6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350000</v>
      </c>
      <c r="Q17" s="18">
        <f>'Formato 6 a)'!C24</f>
        <v>0</v>
      </c>
      <c r="R17" s="18">
        <f>'Formato 6 a)'!D24</f>
        <v>350000</v>
      </c>
      <c r="S17" s="18">
        <f>'Formato 6 a)'!E24</f>
        <v>242301.08</v>
      </c>
      <c r="T17" s="18">
        <f>'Formato 6 a)'!F24</f>
        <v>432073.2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7269.03</v>
      </c>
      <c r="T20" s="18">
        <f>'Formato 6 a)'!F27</f>
        <v>7269.03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858165.42999999993</v>
      </c>
      <c r="Q21" s="18">
        <f>'Formato 6 a)'!C28</f>
        <v>0</v>
      </c>
      <c r="R21" s="18">
        <f>'Formato 6 a)'!D28</f>
        <v>858165.42999999993</v>
      </c>
      <c r="S21" s="18">
        <f>'Formato 6 a)'!E28</f>
        <v>838409.62</v>
      </c>
      <c r="T21" s="18">
        <f>'Formato 6 a)'!F28</f>
        <v>807185.1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126400</v>
      </c>
      <c r="Q22" s="18">
        <f>'Formato 6 a)'!C29</f>
        <v>0</v>
      </c>
      <c r="R22" s="18">
        <f>'Formato 6 a)'!D29</f>
        <v>126400</v>
      </c>
      <c r="S22" s="18">
        <f>'Formato 6 a)'!E29</f>
        <v>87358.51</v>
      </c>
      <c r="T22" s="18">
        <f>'Formato 6 a)'!F29</f>
        <v>88849.51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54000</v>
      </c>
      <c r="Q23" s="18">
        <f>'Formato 6 a)'!C30</f>
        <v>0</v>
      </c>
      <c r="R23" s="18">
        <f>'Formato 6 a)'!D30</f>
        <v>54000</v>
      </c>
      <c r="S23" s="18">
        <f>'Formato 6 a)'!E30</f>
        <v>54000</v>
      </c>
      <c r="T23" s="18">
        <f>'Formato 6 a)'!F30</f>
        <v>57500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85000</v>
      </c>
      <c r="Q24" s="18">
        <f>'Formato 6 a)'!C31</f>
        <v>0</v>
      </c>
      <c r="R24" s="18">
        <f>'Formato 6 a)'!D31</f>
        <v>85000</v>
      </c>
      <c r="S24" s="18">
        <f>'Formato 6 a)'!E31</f>
        <v>112094.16</v>
      </c>
      <c r="T24" s="18">
        <f>'Formato 6 a)'!F31</f>
        <v>90477.56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59240</v>
      </c>
      <c r="Q25" s="18">
        <f>'Formato 6 a)'!C32</f>
        <v>0</v>
      </c>
      <c r="R25" s="18">
        <f>'Formato 6 a)'!D32</f>
        <v>59240</v>
      </c>
      <c r="S25" s="18">
        <f>'Formato 6 a)'!E32</f>
        <v>54365.98</v>
      </c>
      <c r="T25" s="18">
        <f>'Formato 6 a)'!F32</f>
        <v>54365.98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65000</v>
      </c>
      <c r="Q26" s="18">
        <f>'Formato 6 a)'!C33</f>
        <v>0</v>
      </c>
      <c r="R26" s="18">
        <f>'Formato 6 a)'!D33</f>
        <v>65000</v>
      </c>
      <c r="S26" s="18">
        <f>'Formato 6 a)'!E33</f>
        <v>97254.29</v>
      </c>
      <c r="T26" s="18">
        <f>'Formato 6 a)'!F33</f>
        <v>79289.37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40000</v>
      </c>
      <c r="Q27" s="18">
        <f>'Formato 6 a)'!C34</f>
        <v>0</v>
      </c>
      <c r="R27" s="18">
        <f>'Formato 6 a)'!D34</f>
        <v>40000</v>
      </c>
      <c r="S27" s="18">
        <f>'Formato 6 a)'!E34</f>
        <v>18959.599999999999</v>
      </c>
      <c r="T27" s="18">
        <f>'Formato 6 a)'!F34</f>
        <v>18959.599999999999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13000</v>
      </c>
      <c r="Q28" s="18">
        <f>'Formato 6 a)'!C35</f>
        <v>0</v>
      </c>
      <c r="R28" s="18">
        <f>'Formato 6 a)'!D35</f>
        <v>13000</v>
      </c>
      <c r="S28" s="18">
        <f>'Formato 6 a)'!E35</f>
        <v>10404.5</v>
      </c>
      <c r="T28" s="18">
        <f>'Formato 6 a)'!F35</f>
        <v>10404.5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270000</v>
      </c>
      <c r="Q29" s="18">
        <f>'Formato 6 a)'!C36</f>
        <v>0</v>
      </c>
      <c r="R29" s="18">
        <f>'Formato 6 a)'!D36</f>
        <v>270000</v>
      </c>
      <c r="S29" s="18">
        <f>'Formato 6 a)'!E36</f>
        <v>289785.8</v>
      </c>
      <c r="T29" s="18">
        <f>'Formato 6 a)'!F36</f>
        <v>293151.8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145525.43</v>
      </c>
      <c r="Q30" s="18">
        <f>'Formato 6 a)'!C37</f>
        <v>0</v>
      </c>
      <c r="R30" s="18">
        <f>'Formato 6 a)'!D37</f>
        <v>145525.43</v>
      </c>
      <c r="S30" s="18">
        <f>'Formato 6 a)'!E37</f>
        <v>114186.78</v>
      </c>
      <c r="T30" s="18">
        <f>'Formato 6 a)'!F37</f>
        <v>114186.78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618</v>
      </c>
      <c r="T31" s="18">
        <f>'Formato 6 a)'!F38</f>
        <v>618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618</v>
      </c>
      <c r="T35" s="18">
        <f>'Formato 6 a)'!F42</f>
        <v>618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14307</v>
      </c>
      <c r="Q41" s="18">
        <f>'Formato 6 a)'!C48</f>
        <v>0</v>
      </c>
      <c r="R41" s="18">
        <f>'Formato 6 a)'!D48</f>
        <v>14307</v>
      </c>
      <c r="S41" s="18">
        <f>'Formato 6 a)'!E48</f>
        <v>2307</v>
      </c>
      <c r="T41" s="18">
        <f>'Formato 6 a)'!F48</f>
        <v>2307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2307</v>
      </c>
      <c r="Q42" s="18">
        <f>'Formato 6 a)'!C49</f>
        <v>0</v>
      </c>
      <c r="R42" s="18">
        <f>'Formato 6 a)'!D49</f>
        <v>2307</v>
      </c>
      <c r="S42" s="18">
        <f>'Formato 6 a)'!E49</f>
        <v>2307</v>
      </c>
      <c r="T42" s="18">
        <f>'Formato 6 a)'!F49</f>
        <v>2307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12000</v>
      </c>
      <c r="Q44" s="18">
        <f>'Formato 6 a)'!C51</f>
        <v>0</v>
      </c>
      <c r="R44" s="18">
        <f>'Formato 6 a)'!D51</f>
        <v>12000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5984316.1299999999</v>
      </c>
      <c r="Q150">
        <f>'Formato 6 a)'!C159</f>
        <v>0</v>
      </c>
      <c r="R150">
        <f>'Formato 6 a)'!D159</f>
        <v>5984316.1299999999</v>
      </c>
      <c r="S150">
        <f>'Formato 6 a)'!E159</f>
        <v>5766127.7800000003</v>
      </c>
      <c r="T150">
        <f>'Formato 6 a)'!F159</f>
        <v>5923703.4299999997</v>
      </c>
      <c r="U150">
        <f>'Formato 6 a)'!G159</f>
        <v>0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F14" sqref="F14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3282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Sistema para el Desarrollo Integral de la Familia del Muncipio de Cd. Manuel Doblado,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septiembre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432</v>
      </c>
      <c r="B9" s="59">
        <f>SUM(B10:GASTO_NE_FIN_01)</f>
        <v>5984316.1299999999</v>
      </c>
      <c r="C9" s="59">
        <f>SUM(C10:GASTO_NE_FIN_02)</f>
        <v>0</v>
      </c>
      <c r="D9" s="59">
        <f>SUM(D10:GASTO_NE_FIN_03)</f>
        <v>5984316.1299999999</v>
      </c>
      <c r="E9" s="59">
        <f>SUM(E10:GASTO_NE_FIN_04)</f>
        <v>5766127.7800000003</v>
      </c>
      <c r="F9" s="59">
        <f>SUM(F10:GASTO_NE_FIN_05)</f>
        <v>5923703.4299999997</v>
      </c>
      <c r="G9" s="59">
        <f>SUM(G10:GASTO_NE_FIN_06)</f>
        <v>0</v>
      </c>
    </row>
    <row r="10" spans="1:7" s="24" customFormat="1" ht="14.25" x14ac:dyDescent="0.45">
      <c r="A10" s="144" t="s">
        <v>3295</v>
      </c>
      <c r="B10" s="60">
        <v>4746516.26</v>
      </c>
      <c r="C10" s="60">
        <v>0</v>
      </c>
      <c r="D10" s="60">
        <v>4746516.26</v>
      </c>
      <c r="E10" s="60">
        <v>5766127.7800000003</v>
      </c>
      <c r="F10" s="60">
        <v>4842262.68</v>
      </c>
      <c r="G10" s="77"/>
    </row>
    <row r="11" spans="1:7" s="24" customFormat="1" ht="14.25" x14ac:dyDescent="0.45">
      <c r="A11" s="144" t="s">
        <v>3296</v>
      </c>
      <c r="B11" s="60">
        <v>306621.44</v>
      </c>
      <c r="C11" s="60">
        <v>0</v>
      </c>
      <c r="D11" s="60">
        <v>306621.44</v>
      </c>
      <c r="E11" s="60"/>
      <c r="F11" s="60">
        <v>301787.28999999998</v>
      </c>
      <c r="G11" s="77"/>
    </row>
    <row r="12" spans="1:7" s="24" customFormat="1" ht="14.25" x14ac:dyDescent="0.45">
      <c r="A12" s="144" t="s">
        <v>3297</v>
      </c>
      <c r="B12" s="60">
        <v>379683.22</v>
      </c>
      <c r="C12" s="60">
        <v>0</v>
      </c>
      <c r="D12" s="60">
        <v>379683.22</v>
      </c>
      <c r="E12" s="60"/>
      <c r="F12" s="60">
        <v>308397.46000000002</v>
      </c>
      <c r="G12" s="77"/>
    </row>
    <row r="13" spans="1:7" s="24" customFormat="1" ht="14.25" x14ac:dyDescent="0.45">
      <c r="A13" s="144" t="s">
        <v>3298</v>
      </c>
      <c r="B13" s="60">
        <v>551495.21</v>
      </c>
      <c r="C13" s="60">
        <v>0</v>
      </c>
      <c r="D13" s="60">
        <v>551495.21</v>
      </c>
      <c r="E13" s="60"/>
      <c r="F13" s="60">
        <v>471256</v>
      </c>
      <c r="G13" s="77"/>
    </row>
    <row r="14" spans="1:7" s="24" customFormat="1" x14ac:dyDescent="0.25">
      <c r="A14" s="144"/>
      <c r="B14" s="60"/>
      <c r="C14" s="60"/>
      <c r="D14" s="60"/>
      <c r="E14" s="60"/>
      <c r="F14" s="60"/>
      <c r="G14" s="77"/>
    </row>
    <row r="15" spans="1:7" s="24" customFormat="1" x14ac:dyDescent="0.25">
      <c r="A15" s="144"/>
      <c r="B15" s="60"/>
      <c r="C15" s="60"/>
      <c r="D15" s="60"/>
      <c r="E15" s="60"/>
      <c r="F15" s="60"/>
      <c r="G15" s="77"/>
    </row>
    <row r="16" spans="1:7" s="24" customFormat="1" x14ac:dyDescent="0.25">
      <c r="A16" s="144"/>
      <c r="B16" s="60"/>
      <c r="C16" s="60"/>
      <c r="D16" s="60"/>
      <c r="E16" s="60"/>
      <c r="F16" s="60"/>
      <c r="G16" s="77"/>
    </row>
    <row r="17" spans="1:7" s="24" customFormat="1" x14ac:dyDescent="0.25">
      <c r="A17" s="144"/>
      <c r="B17" s="60"/>
      <c r="C17" s="60"/>
      <c r="D17" s="60"/>
      <c r="E17" s="60"/>
      <c r="F17" s="60"/>
      <c r="G17" s="77"/>
    </row>
    <row r="18" spans="1:7" x14ac:dyDescent="0.25">
      <c r="A18" s="76" t="s">
        <v>678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433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/>
      <c r="B20" s="60"/>
      <c r="C20" s="60"/>
      <c r="D20" s="60"/>
      <c r="E20" s="60"/>
      <c r="F20" s="60"/>
      <c r="G20" s="60"/>
    </row>
    <row r="21" spans="1:7" s="24" customFormat="1" x14ac:dyDescent="0.25">
      <c r="A21" s="144"/>
      <c r="B21" s="60"/>
      <c r="C21" s="60"/>
      <c r="D21" s="60"/>
      <c r="E21" s="60"/>
      <c r="F21" s="60"/>
      <c r="G21" s="60"/>
    </row>
    <row r="22" spans="1:7" s="24" customFormat="1" x14ac:dyDescent="0.25">
      <c r="A22" s="144"/>
      <c r="B22" s="60"/>
      <c r="C22" s="60"/>
      <c r="D22" s="60"/>
      <c r="E22" s="60"/>
      <c r="F22" s="60"/>
      <c r="G22" s="60"/>
    </row>
    <row r="23" spans="1:7" s="24" customFormat="1" x14ac:dyDescent="0.25">
      <c r="A23" s="144"/>
      <c r="B23" s="60"/>
      <c r="C23" s="60"/>
      <c r="D23" s="60"/>
      <c r="E23" s="60"/>
      <c r="F23" s="60"/>
      <c r="G23" s="60"/>
    </row>
    <row r="24" spans="1:7" s="24" customFormat="1" x14ac:dyDescent="0.25">
      <c r="A24" s="144"/>
      <c r="B24" s="60"/>
      <c r="C24" s="60"/>
      <c r="D24" s="60"/>
      <c r="E24" s="60"/>
      <c r="F24" s="60"/>
      <c r="G24" s="60"/>
    </row>
    <row r="25" spans="1:7" s="24" customFormat="1" x14ac:dyDescent="0.25">
      <c r="A25" s="144"/>
      <c r="B25" s="60"/>
      <c r="C25" s="60"/>
      <c r="D25" s="60"/>
      <c r="E25" s="60"/>
      <c r="F25" s="60"/>
      <c r="G25" s="60"/>
    </row>
    <row r="26" spans="1:7" s="24" customFormat="1" x14ac:dyDescent="0.25">
      <c r="A26" s="144"/>
      <c r="B26" s="60"/>
      <c r="C26" s="60"/>
      <c r="D26" s="60"/>
      <c r="E26" s="60"/>
      <c r="F26" s="60"/>
      <c r="G26" s="60"/>
    </row>
    <row r="27" spans="1:7" s="24" customFormat="1" x14ac:dyDescent="0.25">
      <c r="A27" s="144"/>
      <c r="B27" s="60"/>
      <c r="C27" s="60"/>
      <c r="D27" s="60"/>
      <c r="E27" s="60"/>
      <c r="F27" s="60"/>
      <c r="G27" s="60"/>
    </row>
    <row r="28" spans="1:7" x14ac:dyDescent="0.25">
      <c r="A28" s="76" t="s">
        <v>678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5984316.1299999999</v>
      </c>
      <c r="C29" s="61">
        <f>GASTO_NE_T2+GASTO_E_T2</f>
        <v>0</v>
      </c>
      <c r="D29" s="61">
        <f>GASTO_NE_T3+GASTO_E_T3</f>
        <v>5984316.1299999999</v>
      </c>
      <c r="E29" s="61">
        <f>GASTO_NE_T4+GASTO_E_T4</f>
        <v>5766127.7800000003</v>
      </c>
      <c r="F29" s="61">
        <f>GASTO_NE_T5+GASTO_E_T5</f>
        <v>5923703.4299999997</v>
      </c>
      <c r="G29" s="61">
        <f>GASTO_NE_T6+GASTO_E_T6</f>
        <v>0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5984316.1299999999</v>
      </c>
      <c r="Q2" s="18">
        <f>GASTO_NE_T2</f>
        <v>0</v>
      </c>
      <c r="R2" s="18">
        <f>GASTO_NE_T3</f>
        <v>5984316.1299999999</v>
      </c>
      <c r="S2" s="18">
        <f>GASTO_NE_T4</f>
        <v>5766127.7800000003</v>
      </c>
      <c r="T2" s="18">
        <f>GASTO_NE_T5</f>
        <v>5923703.4299999997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5984316.1299999999</v>
      </c>
      <c r="Q4" s="18">
        <f>TOTAL_E_T2</f>
        <v>0</v>
      </c>
      <c r="R4" s="18">
        <f>TOTAL_E_T3</f>
        <v>5984316.1299999999</v>
      </c>
      <c r="S4" s="18">
        <f>TOTAL_E_T4</f>
        <v>5766127.7800000003</v>
      </c>
      <c r="T4" s="18">
        <f>TOTAL_E_T5</f>
        <v>5923703.4299999997</v>
      </c>
      <c r="U4" s="18">
        <f>TOTAL_E_T6</f>
        <v>0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abSelected="1" topLeftCell="A4" zoomScale="90" zoomScaleNormal="90" workbookViewId="0">
      <selection activeCell="F26" sqref="F26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3281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Sistema para el Desarrollo Integral de la Familia del Muncipio de Cd. Manuel Doblado,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septiembre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3278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5984316.1299999999</v>
      </c>
      <c r="C9" s="70">
        <f t="shared" ref="C9:G9" si="0">SUM(C10,C19,C27,C37)</f>
        <v>0</v>
      </c>
      <c r="D9" s="70">
        <f t="shared" si="0"/>
        <v>5984316.1299999999</v>
      </c>
      <c r="E9" s="70">
        <f t="shared" si="0"/>
        <v>5766127.7800000003</v>
      </c>
      <c r="F9" s="70">
        <f t="shared" si="0"/>
        <v>5923703.4299999997</v>
      </c>
      <c r="G9" s="70">
        <f t="shared" si="0"/>
        <v>218188.34999999963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/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/>
    </row>
    <row r="13" spans="1:7" x14ac:dyDescent="0.25">
      <c r="A13" s="63" t="s">
        <v>367</v>
      </c>
      <c r="B13" s="72"/>
      <c r="C13" s="72"/>
      <c r="D13" s="72"/>
      <c r="E13" s="72"/>
      <c r="F13" s="72"/>
      <c r="G13" s="72"/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/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/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/>
    </row>
    <row r="17" spans="1:7" x14ac:dyDescent="0.25">
      <c r="A17" s="63" t="s">
        <v>371</v>
      </c>
      <c r="B17" s="72"/>
      <c r="C17" s="72"/>
      <c r="D17" s="72"/>
      <c r="E17" s="72"/>
      <c r="F17" s="72"/>
      <c r="G17" s="72"/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/>
    </row>
    <row r="19" spans="1:7" ht="14.25" x14ac:dyDescent="0.45">
      <c r="A19" s="53" t="s">
        <v>373</v>
      </c>
      <c r="B19" s="71">
        <f>SUM(B20:B26)</f>
        <v>5984316.1299999999</v>
      </c>
      <c r="C19" s="71">
        <f t="shared" ref="C19:F19" si="2">SUM(C20:C26)</f>
        <v>0</v>
      </c>
      <c r="D19" s="71">
        <f t="shared" si="2"/>
        <v>5984316.1299999999</v>
      </c>
      <c r="E19" s="71">
        <f t="shared" si="2"/>
        <v>5766127.7800000003</v>
      </c>
      <c r="F19" s="71">
        <f t="shared" si="2"/>
        <v>5923703.4299999997</v>
      </c>
      <c r="G19" s="71">
        <f>SUM(G20:G26)</f>
        <v>218188.34999999963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/>
    </row>
    <row r="21" spans="1:7" x14ac:dyDescent="0.25">
      <c r="A21" s="63" t="s">
        <v>375</v>
      </c>
      <c r="B21" s="71"/>
      <c r="C21" s="71"/>
      <c r="D21" s="71"/>
      <c r="E21" s="71"/>
      <c r="F21" s="71"/>
      <c r="G21" s="72"/>
    </row>
    <row r="22" spans="1:7" x14ac:dyDescent="0.25">
      <c r="A22" s="63" t="s">
        <v>376</v>
      </c>
      <c r="B22" s="71"/>
      <c r="C22" s="71"/>
      <c r="D22" s="71"/>
      <c r="E22" s="71"/>
      <c r="F22" s="71"/>
      <c r="G22" s="72"/>
    </row>
    <row r="23" spans="1:7" x14ac:dyDescent="0.25">
      <c r="A23" s="63" t="s">
        <v>377</v>
      </c>
      <c r="B23" s="71"/>
      <c r="C23" s="71"/>
      <c r="D23" s="71"/>
      <c r="E23" s="71"/>
      <c r="F23" s="71"/>
      <c r="G23" s="72"/>
    </row>
    <row r="24" spans="1:7" x14ac:dyDescent="0.25">
      <c r="A24" s="63" t="s">
        <v>378</v>
      </c>
      <c r="B24" s="71"/>
      <c r="C24" s="71"/>
      <c r="D24" s="71"/>
      <c r="E24" s="71"/>
      <c r="F24" s="71"/>
      <c r="G24" s="72"/>
    </row>
    <row r="25" spans="1:7" x14ac:dyDescent="0.25">
      <c r="A25" s="63" t="s">
        <v>379</v>
      </c>
      <c r="B25" s="71">
        <v>5984316.1299999999</v>
      </c>
      <c r="C25" s="71"/>
      <c r="D25" s="71">
        <v>5984316.1299999999</v>
      </c>
      <c r="E25" s="71">
        <v>5766127.7800000003</v>
      </c>
      <c r="F25" s="71">
        <v>5923703.4299999997</v>
      </c>
      <c r="G25" s="72">
        <f>B25-E25</f>
        <v>218188.34999999963</v>
      </c>
    </row>
    <row r="26" spans="1:7" x14ac:dyDescent="0.25">
      <c r="A26" s="63" t="s">
        <v>380</v>
      </c>
      <c r="B26" s="71"/>
      <c r="C26" s="71"/>
      <c r="D26" s="71"/>
      <c r="E26" s="71"/>
      <c r="F26" s="71"/>
      <c r="G26" s="72"/>
    </row>
    <row r="27" spans="1:7" x14ac:dyDescent="0.25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/>
    </row>
    <row r="29" spans="1:7" x14ac:dyDescent="0.25">
      <c r="A29" s="63" t="s">
        <v>383</v>
      </c>
      <c r="B29" s="71"/>
      <c r="C29" s="71"/>
      <c r="D29" s="71"/>
      <c r="E29" s="71"/>
      <c r="F29" s="71"/>
      <c r="G29" s="72"/>
    </row>
    <row r="30" spans="1:7" x14ac:dyDescent="0.25">
      <c r="A30" s="63" t="s">
        <v>384</v>
      </c>
      <c r="B30" s="71"/>
      <c r="C30" s="71"/>
      <c r="D30" s="71"/>
      <c r="E30" s="71"/>
      <c r="F30" s="71"/>
      <c r="G30" s="72"/>
    </row>
    <row r="31" spans="1:7" x14ac:dyDescent="0.25">
      <c r="A31" s="63" t="s">
        <v>385</v>
      </c>
      <c r="B31" s="71"/>
      <c r="C31" s="71"/>
      <c r="D31" s="71"/>
      <c r="E31" s="71"/>
      <c r="F31" s="71"/>
      <c r="G31" s="72"/>
    </row>
    <row r="32" spans="1:7" x14ac:dyDescent="0.25">
      <c r="A32" s="63" t="s">
        <v>386</v>
      </c>
      <c r="B32" s="71"/>
      <c r="C32" s="71"/>
      <c r="D32" s="71"/>
      <c r="E32" s="71"/>
      <c r="F32" s="71"/>
      <c r="G32" s="72"/>
    </row>
    <row r="33" spans="1:7" x14ac:dyDescent="0.25">
      <c r="A33" s="63" t="s">
        <v>387</v>
      </c>
      <c r="B33" s="71"/>
      <c r="C33" s="71"/>
      <c r="D33" s="71"/>
      <c r="E33" s="71"/>
      <c r="F33" s="71"/>
      <c r="G33" s="72"/>
    </row>
    <row r="34" spans="1:7" x14ac:dyDescent="0.25">
      <c r="A34" s="63" t="s">
        <v>388</v>
      </c>
      <c r="B34" s="71"/>
      <c r="C34" s="71"/>
      <c r="D34" s="71"/>
      <c r="E34" s="71"/>
      <c r="F34" s="71"/>
      <c r="G34" s="72"/>
    </row>
    <row r="35" spans="1:7" x14ac:dyDescent="0.25">
      <c r="A35" s="63" t="s">
        <v>389</v>
      </c>
      <c r="B35" s="71"/>
      <c r="C35" s="71"/>
      <c r="D35" s="71"/>
      <c r="E35" s="71"/>
      <c r="F35" s="71"/>
      <c r="G35" s="72"/>
    </row>
    <row r="36" spans="1:7" x14ac:dyDescent="0.25">
      <c r="A36" s="63" t="s">
        <v>390</v>
      </c>
      <c r="B36" s="71"/>
      <c r="C36" s="71"/>
      <c r="D36" s="71"/>
      <c r="E36" s="71"/>
      <c r="F36" s="71"/>
      <c r="G36" s="72"/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/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/>
    </row>
    <row r="40" spans="1:7" x14ac:dyDescent="0.25">
      <c r="A40" s="69" t="s">
        <v>393</v>
      </c>
      <c r="B40" s="72"/>
      <c r="C40" s="72"/>
      <c r="D40" s="72"/>
      <c r="E40" s="72"/>
      <c r="F40" s="72"/>
      <c r="G40" s="72"/>
    </row>
    <row r="41" spans="1:7" x14ac:dyDescent="0.25">
      <c r="A41" s="69" t="s">
        <v>394</v>
      </c>
      <c r="B41" s="72"/>
      <c r="C41" s="72"/>
      <c r="D41" s="72"/>
      <c r="E41" s="72"/>
      <c r="F41" s="72"/>
      <c r="G41" s="72"/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/>
    </row>
    <row r="46" spans="1:7" x14ac:dyDescent="0.25">
      <c r="A46" s="69" t="s">
        <v>366</v>
      </c>
      <c r="B46" s="72"/>
      <c r="C46" s="72"/>
      <c r="D46" s="72"/>
      <c r="E46" s="72"/>
      <c r="F46" s="72"/>
      <c r="G46" s="72"/>
    </row>
    <row r="47" spans="1:7" x14ac:dyDescent="0.25">
      <c r="A47" s="69" t="s">
        <v>367</v>
      </c>
      <c r="B47" s="72"/>
      <c r="C47" s="72"/>
      <c r="D47" s="72"/>
      <c r="E47" s="72"/>
      <c r="F47" s="72"/>
      <c r="G47" s="72"/>
    </row>
    <row r="48" spans="1:7" x14ac:dyDescent="0.25">
      <c r="A48" s="69" t="s">
        <v>368</v>
      </c>
      <c r="B48" s="72"/>
      <c r="C48" s="72"/>
      <c r="D48" s="72"/>
      <c r="E48" s="72"/>
      <c r="F48" s="72"/>
      <c r="G48" s="72"/>
    </row>
    <row r="49" spans="1:7" x14ac:dyDescent="0.25">
      <c r="A49" s="69" t="s">
        <v>369</v>
      </c>
      <c r="B49" s="72"/>
      <c r="C49" s="72"/>
      <c r="D49" s="72"/>
      <c r="E49" s="72"/>
      <c r="F49" s="72"/>
      <c r="G49" s="72"/>
    </row>
    <row r="50" spans="1:7" x14ac:dyDescent="0.25">
      <c r="A50" s="69" t="s">
        <v>370</v>
      </c>
      <c r="B50" s="72"/>
      <c r="C50" s="72"/>
      <c r="D50" s="72"/>
      <c r="E50" s="72"/>
      <c r="F50" s="72"/>
      <c r="G50" s="72"/>
    </row>
    <row r="51" spans="1:7" x14ac:dyDescent="0.25">
      <c r="A51" s="69" t="s">
        <v>371</v>
      </c>
      <c r="B51" s="72"/>
      <c r="C51" s="72"/>
      <c r="D51" s="72"/>
      <c r="E51" s="72"/>
      <c r="F51" s="72"/>
      <c r="G51" s="72"/>
    </row>
    <row r="52" spans="1:7" x14ac:dyDescent="0.25">
      <c r="A52" s="69" t="s">
        <v>372</v>
      </c>
      <c r="B52" s="72"/>
      <c r="C52" s="72"/>
      <c r="D52" s="72"/>
      <c r="E52" s="72"/>
      <c r="F52" s="72"/>
      <c r="G52" s="72"/>
    </row>
    <row r="53" spans="1:7" x14ac:dyDescent="0.25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/>
    </row>
    <row r="55" spans="1:7" x14ac:dyDescent="0.25">
      <c r="A55" s="69" t="s">
        <v>375</v>
      </c>
      <c r="B55" s="71"/>
      <c r="C55" s="71"/>
      <c r="D55" s="71"/>
      <c r="E55" s="71"/>
      <c r="F55" s="71"/>
      <c r="G55" s="72"/>
    </row>
    <row r="56" spans="1:7" x14ac:dyDescent="0.25">
      <c r="A56" s="69" t="s">
        <v>376</v>
      </c>
      <c r="B56" s="71"/>
      <c r="C56" s="71"/>
      <c r="D56" s="71"/>
      <c r="E56" s="71"/>
      <c r="F56" s="71"/>
      <c r="G56" s="72"/>
    </row>
    <row r="57" spans="1:7" x14ac:dyDescent="0.25">
      <c r="A57" s="48" t="s">
        <v>377</v>
      </c>
      <c r="B57" s="71"/>
      <c r="C57" s="71"/>
      <c r="D57" s="71"/>
      <c r="E57" s="71"/>
      <c r="F57" s="71"/>
      <c r="G57" s="72"/>
    </row>
    <row r="58" spans="1:7" x14ac:dyDescent="0.25">
      <c r="A58" s="69" t="s">
        <v>378</v>
      </c>
      <c r="B58" s="71"/>
      <c r="C58" s="71"/>
      <c r="D58" s="71"/>
      <c r="E58" s="71"/>
      <c r="F58" s="71"/>
      <c r="G58" s="72"/>
    </row>
    <row r="59" spans="1:7" x14ac:dyDescent="0.25">
      <c r="A59" s="69" t="s">
        <v>379</v>
      </c>
      <c r="B59" s="71"/>
      <c r="C59" s="71"/>
      <c r="D59" s="71"/>
      <c r="E59" s="71"/>
      <c r="F59" s="71"/>
      <c r="G59" s="72"/>
    </row>
    <row r="60" spans="1:7" x14ac:dyDescent="0.25">
      <c r="A60" s="69" t="s">
        <v>380</v>
      </c>
      <c r="B60" s="71"/>
      <c r="C60" s="71"/>
      <c r="D60" s="71"/>
      <c r="E60" s="71"/>
      <c r="F60" s="71"/>
      <c r="G60" s="72"/>
    </row>
    <row r="61" spans="1:7" x14ac:dyDescent="0.25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/>
    </row>
    <row r="63" spans="1:7" x14ac:dyDescent="0.25">
      <c r="A63" s="69" t="s">
        <v>383</v>
      </c>
      <c r="B63" s="71"/>
      <c r="C63" s="71"/>
      <c r="D63" s="71"/>
      <c r="E63" s="71"/>
      <c r="F63" s="71"/>
      <c r="G63" s="72"/>
    </row>
    <row r="64" spans="1:7" x14ac:dyDescent="0.25">
      <c r="A64" s="69" t="s">
        <v>384</v>
      </c>
      <c r="B64" s="71"/>
      <c r="C64" s="71"/>
      <c r="D64" s="71"/>
      <c r="E64" s="71"/>
      <c r="F64" s="71"/>
      <c r="G64" s="72"/>
    </row>
    <row r="65" spans="1:8" x14ac:dyDescent="0.25">
      <c r="A65" s="69" t="s">
        <v>385</v>
      </c>
      <c r="B65" s="71"/>
      <c r="C65" s="71"/>
      <c r="D65" s="71"/>
      <c r="E65" s="71"/>
      <c r="F65" s="71"/>
      <c r="G65" s="72"/>
    </row>
    <row r="66" spans="1:8" x14ac:dyDescent="0.25">
      <c r="A66" s="69" t="s">
        <v>386</v>
      </c>
      <c r="B66" s="71"/>
      <c r="C66" s="71"/>
      <c r="D66" s="71"/>
      <c r="E66" s="71"/>
      <c r="F66" s="71"/>
      <c r="G66" s="72"/>
    </row>
    <row r="67" spans="1:8" x14ac:dyDescent="0.25">
      <c r="A67" s="69" t="s">
        <v>387</v>
      </c>
      <c r="B67" s="71"/>
      <c r="C67" s="71"/>
      <c r="D67" s="71"/>
      <c r="E67" s="71"/>
      <c r="F67" s="71"/>
      <c r="G67" s="72"/>
    </row>
    <row r="68" spans="1:8" x14ac:dyDescent="0.25">
      <c r="A68" s="69" t="s">
        <v>388</v>
      </c>
      <c r="B68" s="71"/>
      <c r="C68" s="71"/>
      <c r="D68" s="71"/>
      <c r="E68" s="71"/>
      <c r="F68" s="71"/>
      <c r="G68" s="72"/>
    </row>
    <row r="69" spans="1:8" x14ac:dyDescent="0.25">
      <c r="A69" s="69" t="s">
        <v>389</v>
      </c>
      <c r="B69" s="71"/>
      <c r="C69" s="71"/>
      <c r="D69" s="71"/>
      <c r="E69" s="71"/>
      <c r="F69" s="71"/>
      <c r="G69" s="72"/>
    </row>
    <row r="70" spans="1:8" x14ac:dyDescent="0.25">
      <c r="A70" s="69" t="s">
        <v>390</v>
      </c>
      <c r="B70" s="71"/>
      <c r="C70" s="71"/>
      <c r="D70" s="71"/>
      <c r="E70" s="71"/>
      <c r="F70" s="71"/>
      <c r="G70" s="72"/>
    </row>
    <row r="71" spans="1:8" x14ac:dyDescent="0.25">
      <c r="A71" s="64" t="s">
        <v>3291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/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/>
    </row>
    <row r="74" spans="1:8" x14ac:dyDescent="0.25">
      <c r="A74" s="69" t="s">
        <v>393</v>
      </c>
      <c r="B74" s="71"/>
      <c r="C74" s="71"/>
      <c r="D74" s="71"/>
      <c r="E74" s="71"/>
      <c r="F74" s="71"/>
      <c r="G74" s="72"/>
    </row>
    <row r="75" spans="1:8" x14ac:dyDescent="0.25">
      <c r="A75" s="69" t="s">
        <v>394</v>
      </c>
      <c r="B75" s="71"/>
      <c r="C75" s="71"/>
      <c r="D75" s="71"/>
      <c r="E75" s="71"/>
      <c r="F75" s="71"/>
      <c r="G75" s="72"/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5984316.1299999999</v>
      </c>
      <c r="C77" s="73">
        <f t="shared" ref="C77:F77" si="10">C43+C9</f>
        <v>0</v>
      </c>
      <c r="D77" s="73">
        <f t="shared" si="10"/>
        <v>5984316.1299999999</v>
      </c>
      <c r="E77" s="73">
        <f t="shared" si="10"/>
        <v>5766127.7800000003</v>
      </c>
      <c r="F77" s="73">
        <f t="shared" si="10"/>
        <v>5923703.4299999997</v>
      </c>
      <c r="G77" s="73">
        <f>G43+G9</f>
        <v>218188.34999999963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5984316.1299999999</v>
      </c>
      <c r="Q2" s="18">
        <f>'Formato 6 c)'!C9</f>
        <v>0</v>
      </c>
      <c r="R2" s="18">
        <f>'Formato 6 c)'!D9</f>
        <v>5984316.1299999999</v>
      </c>
      <c r="S2" s="18">
        <f>'Formato 6 c)'!E9</f>
        <v>5766127.7800000003</v>
      </c>
      <c r="T2" s="18">
        <f>'Formato 6 c)'!F9</f>
        <v>5923703.4299999997</v>
      </c>
      <c r="U2" s="18">
        <f>'Formato 6 c)'!G9</f>
        <v>218188.34999999963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5984316.1299999999</v>
      </c>
      <c r="Q12" s="18">
        <f>'Formato 6 c)'!C19</f>
        <v>0</v>
      </c>
      <c r="R12" s="18">
        <f>'Formato 6 c)'!D19</f>
        <v>5984316.1299999999</v>
      </c>
      <c r="S12" s="18">
        <f>'Formato 6 c)'!E19</f>
        <v>5766127.7800000003</v>
      </c>
      <c r="T12" s="18">
        <f>'Formato 6 c)'!F19</f>
        <v>5923703.4299999997</v>
      </c>
      <c r="U12" s="18">
        <f>'Formato 6 c)'!G19</f>
        <v>218188.34999999963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5984316.1299999999</v>
      </c>
      <c r="Q18" s="18">
        <f>'Formato 6 c)'!C25</f>
        <v>0</v>
      </c>
      <c r="R18" s="18">
        <f>'Formato 6 c)'!D25</f>
        <v>5984316.1299999999</v>
      </c>
      <c r="S18" s="18">
        <f>'Formato 6 c)'!E25</f>
        <v>5766127.7800000003</v>
      </c>
      <c r="T18" s="18">
        <f>'Formato 6 c)'!F25</f>
        <v>5923703.4299999997</v>
      </c>
      <c r="U18" s="18">
        <f>'Formato 6 c)'!G25</f>
        <v>218188.34999999963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5984316.1299999999</v>
      </c>
      <c r="Q68" s="18">
        <f>'Formato 6 c)'!C77</f>
        <v>0</v>
      </c>
      <c r="R68" s="18">
        <f>'Formato 6 c)'!D77</f>
        <v>5984316.1299999999</v>
      </c>
      <c r="S68" s="18">
        <f>'Formato 6 c)'!E77</f>
        <v>5766127.7800000003</v>
      </c>
      <c r="T68" s="18">
        <f>'Formato 6 c)'!F77</f>
        <v>5923703.4299999997</v>
      </c>
      <c r="U68" s="18">
        <f>'Formato 6 c)'!G77</f>
        <v>218188.34999999963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821</v>
      </c>
    </row>
    <row r="6" spans="2:3" x14ac:dyDescent="0.25">
      <c r="B6" t="s">
        <v>784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del Muncipio de Cd. Manuel Doblado, Gto, Gobierno del Estado de Guanajuato</v>
      </c>
    </row>
    <row r="7" spans="2:3" ht="14.25" x14ac:dyDescent="0.45">
      <c r="C7" t="str">
        <f>CONCATENATE(ENTE_PUBLICO," (a)")</f>
        <v>Sistema para el Desarrollo Integral de la Familia del Muncipio de Cd. Manuel Doblado, Gto, Gobierno del Estado de Guanajuato (a)</v>
      </c>
    </row>
    <row r="8" spans="2:3" ht="27" customHeight="1" x14ac:dyDescent="0.45">
      <c r="B8" t="s">
        <v>787</v>
      </c>
      <c r="C8" s="24" t="s">
        <v>799</v>
      </c>
    </row>
    <row r="10" spans="2:3" ht="25.5" customHeight="1" x14ac:dyDescent="0.45">
      <c r="B10" t="s">
        <v>788</v>
      </c>
      <c r="C10" s="24" t="s">
        <v>1140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Manuel Doblado, Gobierno del Estado de Guanajuato</v>
      </c>
    </row>
    <row r="12" spans="2:3" x14ac:dyDescent="0.25">
      <c r="B12" t="s">
        <v>786</v>
      </c>
      <c r="C12" s="24">
        <v>2018</v>
      </c>
    </row>
    <row r="14" spans="2:3" ht="14.25" x14ac:dyDescent="0.45">
      <c r="B14" t="s">
        <v>785</v>
      </c>
      <c r="C14" s="24" t="s">
        <v>3299</v>
      </c>
    </row>
    <row r="15" spans="2:3" ht="14.25" x14ac:dyDescent="0.45">
      <c r="C15" s="24">
        <v>3</v>
      </c>
    </row>
    <row r="16" spans="2:3" ht="14.25" x14ac:dyDescent="0.45">
      <c r="C16" s="24" t="s">
        <v>3300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2018 (m = g – l)</v>
      </c>
    </row>
    <row r="20" spans="4:9" ht="57" x14ac:dyDescent="0.4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2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3135</v>
      </c>
      <c r="E29" t="s">
        <v>3136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3137</v>
      </c>
      <c r="E32" t="s">
        <v>3138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G15" sqref="G15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3279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Sistema para el Desarrollo Integral de la Familia del Muncipio de Cd. Manuel Doblado,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septiembre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4576978.12</v>
      </c>
      <c r="C9" s="66">
        <f t="shared" ref="C9:F9" si="0">SUM(C10,C11,C12,C15,C16,C19)</f>
        <v>0</v>
      </c>
      <c r="D9" s="66">
        <f t="shared" si="0"/>
        <v>4576978.12</v>
      </c>
      <c r="E9" s="66">
        <f t="shared" si="0"/>
        <v>4496920.1500000004</v>
      </c>
      <c r="F9" s="66">
        <f t="shared" si="0"/>
        <v>4496920.1500000004</v>
      </c>
      <c r="G9" s="66">
        <f>SUM(G10,G11,G12,G15,G16,G19)</f>
        <v>80057.969999999739</v>
      </c>
    </row>
    <row r="10" spans="1:7" x14ac:dyDescent="0.25">
      <c r="A10" s="53" t="s">
        <v>401</v>
      </c>
      <c r="B10" s="80">
        <v>4576978.12</v>
      </c>
      <c r="C10" s="67"/>
      <c r="D10" s="67">
        <v>4576978.12</v>
      </c>
      <c r="E10" s="192">
        <v>4496920.1500000004</v>
      </c>
      <c r="F10" s="192">
        <v>4496920.1500000004</v>
      </c>
      <c r="G10" s="67">
        <f>B10-E10</f>
        <v>80057.969999999739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/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/>
    </row>
    <row r="14" spans="1:7" x14ac:dyDescent="0.25">
      <c r="A14" s="63" t="s">
        <v>405</v>
      </c>
      <c r="B14" s="67"/>
      <c r="C14" s="67"/>
      <c r="D14" s="67"/>
      <c r="E14" s="67"/>
      <c r="F14" s="67"/>
      <c r="G14" s="67"/>
    </row>
    <row r="15" spans="1:7" x14ac:dyDescent="0.25">
      <c r="A15" s="53" t="s">
        <v>406</v>
      </c>
      <c r="B15" s="67"/>
      <c r="C15" s="67"/>
      <c r="D15" s="67"/>
      <c r="E15" s="67"/>
      <c r="F15" s="67"/>
      <c r="G15" s="67"/>
    </row>
    <row r="16" spans="1:7" x14ac:dyDescent="0.25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/>
    </row>
    <row r="18" spans="1:7" x14ac:dyDescent="0.25">
      <c r="A18" s="63" t="s">
        <v>409</v>
      </c>
      <c r="B18" s="67"/>
      <c r="C18" s="67"/>
      <c r="D18" s="67"/>
      <c r="E18" s="67"/>
      <c r="F18" s="67"/>
      <c r="G18" s="67"/>
    </row>
    <row r="19" spans="1:7" x14ac:dyDescent="0.25">
      <c r="A19" s="53" t="s">
        <v>410</v>
      </c>
      <c r="B19" s="67"/>
      <c r="C19" s="67"/>
      <c r="D19" s="67"/>
      <c r="E19" s="67"/>
      <c r="F19" s="67"/>
      <c r="G19" s="67"/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/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4576978.12</v>
      </c>
      <c r="C33" s="66">
        <f t="shared" ref="C33:G33" si="6">C21+C9</f>
        <v>0</v>
      </c>
      <c r="D33" s="66">
        <f t="shared" si="6"/>
        <v>4576978.12</v>
      </c>
      <c r="E33" s="66">
        <f t="shared" si="6"/>
        <v>4496920.1500000004</v>
      </c>
      <c r="F33" s="66">
        <f t="shared" si="6"/>
        <v>4496920.1500000004</v>
      </c>
      <c r="G33" s="66">
        <f t="shared" si="6"/>
        <v>80057.969999999739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4576978.12</v>
      </c>
      <c r="Q2" s="18">
        <f>'Formato 6 d)'!C9</f>
        <v>0</v>
      </c>
      <c r="R2" s="18">
        <f>'Formato 6 d)'!D9</f>
        <v>4576978.12</v>
      </c>
      <c r="S2" s="18">
        <f>'Formato 6 d)'!E9</f>
        <v>4496920.1500000004</v>
      </c>
      <c r="T2" s="18">
        <f>'Formato 6 d)'!F9</f>
        <v>4496920.1500000004</v>
      </c>
      <c r="U2" s="18">
        <f>'Formato 6 d)'!G9</f>
        <v>80057.969999999739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4576978.12</v>
      </c>
      <c r="Q3" s="18">
        <f>'Formato 6 d)'!C10</f>
        <v>0</v>
      </c>
      <c r="R3" s="18">
        <f>'Formato 6 d)'!D10</f>
        <v>4576978.12</v>
      </c>
      <c r="S3" s="18">
        <f>'Formato 6 d)'!E10</f>
        <v>4496920.1500000004</v>
      </c>
      <c r="T3" s="18">
        <f>'Formato 6 d)'!F10</f>
        <v>4496920.1500000004</v>
      </c>
      <c r="U3" s="18">
        <f>'Formato 6 d)'!G10</f>
        <v>80057.969999999739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4576978.12</v>
      </c>
      <c r="Q24" s="18">
        <f>'Formato 6 d)'!C33</f>
        <v>0</v>
      </c>
      <c r="R24" s="18">
        <f>'Formato 6 d)'!D33</f>
        <v>4576978.12</v>
      </c>
      <c r="S24" s="18">
        <f>'Formato 6 d)'!E33</f>
        <v>4496920.1500000004</v>
      </c>
      <c r="T24" s="18">
        <f>'Formato 6 d)'!F33</f>
        <v>4496920.1500000004</v>
      </c>
      <c r="U24" s="18">
        <f>'Formato 6 d)'!G33</f>
        <v>80057.969999999739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Manuel Doblado,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3280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ht="48" customHeight="1" x14ac:dyDescent="0.25">
      <c r="A7" s="169"/>
      <c r="B7" s="88" t="s">
        <v>3283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417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/>
      <c r="C18" s="60"/>
      <c r="D18" s="60"/>
      <c r="E18" s="60"/>
      <c r="F18" s="60"/>
      <c r="G18" s="60"/>
    </row>
    <row r="19" spans="1:7" x14ac:dyDescent="0.2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/>
      <c r="C23" s="60"/>
      <c r="D23" s="60"/>
      <c r="E23" s="60"/>
      <c r="F23" s="60"/>
      <c r="G23" s="60"/>
    </row>
    <row r="24" spans="1:7" x14ac:dyDescent="0.25">
      <c r="A24" s="53" t="s">
        <v>424</v>
      </c>
      <c r="B24" s="60"/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E24" sqref="E24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443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Manuel Doblado,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444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3134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customFormat="1" ht="48" customHeight="1" x14ac:dyDescent="0.25">
      <c r="A7" s="184"/>
      <c r="B7" s="88" t="s">
        <v>3283</v>
      </c>
      <c r="C7" s="182"/>
      <c r="D7" s="182"/>
      <c r="E7" s="182"/>
      <c r="F7" s="182"/>
      <c r="G7" s="182"/>
    </row>
    <row r="8" spans="1:7" x14ac:dyDescent="0.25">
      <c r="A8" s="52" t="s">
        <v>445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446</v>
      </c>
      <c r="B9" s="60"/>
      <c r="C9" s="60"/>
      <c r="D9" s="60"/>
      <c r="E9" s="60"/>
      <c r="F9" s="60"/>
      <c r="G9" s="60"/>
    </row>
    <row r="10" spans="1:7" x14ac:dyDescent="0.25">
      <c r="A10" s="53" t="s">
        <v>447</v>
      </c>
      <c r="B10" s="60"/>
      <c r="C10" s="60"/>
      <c r="D10" s="60"/>
      <c r="E10" s="60"/>
      <c r="F10" s="60"/>
      <c r="G10" s="60"/>
    </row>
    <row r="11" spans="1:7" x14ac:dyDescent="0.25">
      <c r="A11" s="53" t="s">
        <v>448</v>
      </c>
      <c r="B11" s="60"/>
      <c r="C11" s="60"/>
      <c r="D11" s="60"/>
      <c r="E11" s="60"/>
      <c r="F11" s="60"/>
      <c r="G11" s="60"/>
    </row>
    <row r="12" spans="1:7" x14ac:dyDescent="0.25">
      <c r="A12" s="53" t="s">
        <v>449</v>
      </c>
      <c r="B12" s="60"/>
      <c r="C12" s="60"/>
      <c r="D12" s="60"/>
      <c r="E12" s="60"/>
      <c r="F12" s="60"/>
      <c r="G12" s="60"/>
    </row>
    <row r="13" spans="1:7" x14ac:dyDescent="0.25">
      <c r="A13" s="53" t="s">
        <v>450</v>
      </c>
      <c r="B13" s="60"/>
      <c r="C13" s="60"/>
      <c r="D13" s="60"/>
      <c r="E13" s="60"/>
      <c r="F13" s="60"/>
      <c r="G13" s="60"/>
    </row>
    <row r="14" spans="1:7" x14ac:dyDescent="0.25">
      <c r="A14" s="53" t="s">
        <v>451</v>
      </c>
      <c r="B14" s="60"/>
      <c r="C14" s="60"/>
      <c r="D14" s="60"/>
      <c r="E14" s="60"/>
      <c r="F14" s="60"/>
      <c r="G14" s="60"/>
    </row>
    <row r="15" spans="1:7" x14ac:dyDescent="0.25">
      <c r="A15" s="53" t="s">
        <v>452</v>
      </c>
      <c r="B15" s="60"/>
      <c r="C15" s="60"/>
      <c r="D15" s="60"/>
      <c r="E15" s="60"/>
      <c r="F15" s="60"/>
      <c r="G15" s="60"/>
    </row>
    <row r="16" spans="1:7" x14ac:dyDescent="0.25">
      <c r="A16" s="53" t="s">
        <v>453</v>
      </c>
      <c r="B16" s="60"/>
      <c r="C16" s="60"/>
      <c r="D16" s="60"/>
      <c r="E16" s="60"/>
      <c r="F16" s="60"/>
      <c r="G16" s="60"/>
    </row>
    <row r="17" spans="1:7" x14ac:dyDescent="0.25">
      <c r="A17" s="53" t="s">
        <v>454</v>
      </c>
      <c r="B17" s="60"/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455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446</v>
      </c>
      <c r="B20" s="60"/>
      <c r="C20" s="60"/>
      <c r="D20" s="60"/>
      <c r="E20" s="60"/>
      <c r="F20" s="60"/>
      <c r="G20" s="60"/>
    </row>
    <row r="21" spans="1:7" x14ac:dyDescent="0.25">
      <c r="A21" s="53" t="s">
        <v>447</v>
      </c>
      <c r="B21" s="60"/>
      <c r="C21" s="60"/>
      <c r="D21" s="60"/>
      <c r="E21" s="60"/>
      <c r="F21" s="60"/>
      <c r="G21" s="60"/>
    </row>
    <row r="22" spans="1:7" x14ac:dyDescent="0.25">
      <c r="A22" s="53" t="s">
        <v>448</v>
      </c>
      <c r="B22" s="60"/>
      <c r="C22" s="60"/>
      <c r="D22" s="60"/>
      <c r="E22" s="60"/>
      <c r="F22" s="60"/>
      <c r="G22" s="60"/>
    </row>
    <row r="23" spans="1:7" x14ac:dyDescent="0.25">
      <c r="A23" s="53" t="s">
        <v>449</v>
      </c>
      <c r="B23" s="60"/>
      <c r="C23" s="60"/>
      <c r="D23" s="60"/>
      <c r="E23" s="60"/>
      <c r="F23" s="60"/>
      <c r="G23" s="60"/>
    </row>
    <row r="24" spans="1:7" x14ac:dyDescent="0.25">
      <c r="A24" s="53" t="s">
        <v>450</v>
      </c>
      <c r="B24" s="60"/>
      <c r="C24" s="60"/>
      <c r="D24" s="60"/>
      <c r="E24" s="60"/>
      <c r="F24" s="60"/>
      <c r="G24" s="60"/>
    </row>
    <row r="25" spans="1:7" x14ac:dyDescent="0.25">
      <c r="A25" s="53" t="s">
        <v>451</v>
      </c>
      <c r="B25" s="60"/>
      <c r="C25" s="60"/>
      <c r="D25" s="60"/>
      <c r="E25" s="60"/>
      <c r="F25" s="60"/>
      <c r="G25" s="60"/>
    </row>
    <row r="26" spans="1:7" x14ac:dyDescent="0.25">
      <c r="A26" s="53" t="s">
        <v>452</v>
      </c>
      <c r="B26" s="60"/>
      <c r="C26" s="60"/>
      <c r="D26" s="60"/>
      <c r="E26" s="60"/>
      <c r="F26" s="60"/>
      <c r="G26" s="60"/>
    </row>
    <row r="27" spans="1:7" x14ac:dyDescent="0.25">
      <c r="A27" s="53" t="s">
        <v>456</v>
      </c>
      <c r="B27" s="60"/>
      <c r="C27" s="60"/>
      <c r="D27" s="60"/>
      <c r="E27" s="60"/>
      <c r="F27" s="60"/>
      <c r="G27" s="60"/>
    </row>
    <row r="28" spans="1:7" x14ac:dyDescent="0.25">
      <c r="A28" s="53" t="s">
        <v>454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457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D21" sqref="D21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458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Manuel Doblado,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459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3280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3286</v>
      </c>
    </row>
    <row r="7" spans="1:7" x14ac:dyDescent="0.25">
      <c r="A7" s="52" t="s">
        <v>460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461</v>
      </c>
      <c r="B8" s="60"/>
      <c r="C8" s="60"/>
      <c r="D8" s="60"/>
      <c r="E8" s="60"/>
      <c r="F8" s="60"/>
      <c r="G8" s="60"/>
    </row>
    <row r="9" spans="1:7" x14ac:dyDescent="0.25">
      <c r="A9" s="53" t="s">
        <v>462</v>
      </c>
      <c r="B9" s="60"/>
      <c r="C9" s="60"/>
      <c r="D9" s="60"/>
      <c r="E9" s="60"/>
      <c r="F9" s="60"/>
      <c r="G9" s="60"/>
    </row>
    <row r="10" spans="1:7" x14ac:dyDescent="0.25">
      <c r="A10" s="53" t="s">
        <v>463</v>
      </c>
      <c r="B10" s="60"/>
      <c r="C10" s="60"/>
      <c r="D10" s="60"/>
      <c r="E10" s="60"/>
      <c r="F10" s="60"/>
      <c r="G10" s="60"/>
    </row>
    <row r="11" spans="1:7" x14ac:dyDescent="0.25">
      <c r="A11" s="53" t="s">
        <v>464</v>
      </c>
      <c r="B11" s="60"/>
      <c r="C11" s="60"/>
      <c r="D11" s="60"/>
      <c r="E11" s="60"/>
      <c r="F11" s="60"/>
      <c r="G11" s="60"/>
    </row>
    <row r="12" spans="1:7" x14ac:dyDescent="0.25">
      <c r="A12" s="53" t="s">
        <v>465</v>
      </c>
      <c r="B12" s="60"/>
      <c r="C12" s="60"/>
      <c r="D12" s="60"/>
      <c r="E12" s="60"/>
      <c r="F12" s="60"/>
      <c r="G12" s="60"/>
    </row>
    <row r="13" spans="1:7" x14ac:dyDescent="0.25">
      <c r="A13" s="56" t="s">
        <v>466</v>
      </c>
      <c r="B13" s="60"/>
      <c r="C13" s="60"/>
      <c r="D13" s="60"/>
      <c r="E13" s="60"/>
      <c r="F13" s="60"/>
      <c r="G13" s="60"/>
    </row>
    <row r="14" spans="1:7" x14ac:dyDescent="0.25">
      <c r="A14" s="53" t="s">
        <v>467</v>
      </c>
      <c r="B14" s="60"/>
      <c r="C14" s="60"/>
      <c r="D14" s="60"/>
      <c r="E14" s="60"/>
      <c r="F14" s="60"/>
      <c r="G14" s="60"/>
    </row>
    <row r="15" spans="1:7" x14ac:dyDescent="0.25">
      <c r="A15" s="53" t="s">
        <v>468</v>
      </c>
      <c r="B15" s="60"/>
      <c r="C15" s="60"/>
      <c r="D15" s="60"/>
      <c r="E15" s="60"/>
      <c r="F15" s="60"/>
      <c r="G15" s="60"/>
    </row>
    <row r="16" spans="1:7" x14ac:dyDescent="0.25">
      <c r="A16" s="53" t="s">
        <v>469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3290</v>
      </c>
      <c r="B17" s="60"/>
      <c r="C17" s="60"/>
      <c r="D17" s="60"/>
      <c r="E17" s="60"/>
      <c r="F17" s="60"/>
      <c r="G17" s="60"/>
    </row>
    <row r="18" spans="1:7" x14ac:dyDescent="0.25">
      <c r="A18" s="53" t="s">
        <v>470</v>
      </c>
      <c r="B18" s="60"/>
      <c r="C18" s="60"/>
      <c r="D18" s="60"/>
      <c r="E18" s="60"/>
      <c r="F18" s="60"/>
      <c r="G18" s="60"/>
    </row>
    <row r="19" spans="1:7" x14ac:dyDescent="0.25">
      <c r="A19" s="53" t="s">
        <v>471</v>
      </c>
      <c r="B19" s="60"/>
      <c r="C19" s="60"/>
      <c r="D19" s="60"/>
      <c r="E19" s="60"/>
      <c r="F19" s="60"/>
      <c r="G19" s="60"/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477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472</v>
      </c>
      <c r="B22" s="60"/>
      <c r="C22" s="60"/>
      <c r="D22" s="60"/>
      <c r="E22" s="60"/>
      <c r="F22" s="60"/>
      <c r="G22" s="60"/>
    </row>
    <row r="23" spans="1:7" x14ac:dyDescent="0.25">
      <c r="A23" s="53" t="s">
        <v>473</v>
      </c>
      <c r="B23" s="60"/>
      <c r="C23" s="60"/>
      <c r="D23" s="60"/>
      <c r="E23" s="60"/>
      <c r="F23" s="60"/>
      <c r="G23" s="60"/>
    </row>
    <row r="24" spans="1:7" x14ac:dyDescent="0.25">
      <c r="A24" s="53" t="s">
        <v>474</v>
      </c>
      <c r="B24" s="60"/>
      <c r="C24" s="60"/>
      <c r="D24" s="60"/>
      <c r="E24" s="60"/>
      <c r="F24" s="60"/>
      <c r="G24" s="60"/>
    </row>
    <row r="25" spans="1:7" x14ac:dyDescent="0.25">
      <c r="A25" s="53" t="s">
        <v>475</v>
      </c>
      <c r="B25" s="60"/>
      <c r="C25" s="60"/>
      <c r="D25" s="60"/>
      <c r="E25" s="60"/>
      <c r="F25" s="60"/>
      <c r="G25" s="60"/>
    </row>
    <row r="26" spans="1:7" x14ac:dyDescent="0.25">
      <c r="A26" s="53" t="s">
        <v>476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478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479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480</v>
      </c>
      <c r="B35" s="60"/>
      <c r="C35" s="60"/>
      <c r="D35" s="60"/>
      <c r="E35" s="60"/>
      <c r="F35" s="60"/>
      <c r="G35" s="60"/>
    </row>
    <row r="36" spans="1:7" x14ac:dyDescent="0.25">
      <c r="A36" s="55" t="s">
        <v>481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3284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3285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E21" sqref="E2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482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Manuel Doblado,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483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3134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3287</v>
      </c>
    </row>
    <row r="7" spans="1:7" ht="14.25" x14ac:dyDescent="0.45">
      <c r="A7" s="52" t="s">
        <v>484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446</v>
      </c>
      <c r="B8" s="60"/>
      <c r="C8" s="60"/>
      <c r="D8" s="60"/>
      <c r="E8" s="60"/>
      <c r="F8" s="60"/>
      <c r="G8" s="60"/>
    </row>
    <row r="9" spans="1:7" x14ac:dyDescent="0.25">
      <c r="A9" s="53" t="s">
        <v>447</v>
      </c>
      <c r="B9" s="60"/>
      <c r="C9" s="60"/>
      <c r="D9" s="60"/>
      <c r="E9" s="60"/>
      <c r="F9" s="60"/>
      <c r="G9" s="60"/>
    </row>
    <row r="10" spans="1:7" x14ac:dyDescent="0.25">
      <c r="A10" s="53" t="s">
        <v>448</v>
      </c>
      <c r="B10" s="60"/>
      <c r="C10" s="60"/>
      <c r="D10" s="60"/>
      <c r="E10" s="60"/>
      <c r="F10" s="60"/>
      <c r="G10" s="60"/>
    </row>
    <row r="11" spans="1:7" x14ac:dyDescent="0.25">
      <c r="A11" s="53" t="s">
        <v>449</v>
      </c>
      <c r="B11" s="60"/>
      <c r="C11" s="60"/>
      <c r="D11" s="60"/>
      <c r="E11" s="60"/>
      <c r="F11" s="60"/>
      <c r="G11" s="60"/>
    </row>
    <row r="12" spans="1:7" x14ac:dyDescent="0.25">
      <c r="A12" s="53" t="s">
        <v>450</v>
      </c>
      <c r="B12" s="60"/>
      <c r="C12" s="60"/>
      <c r="D12" s="60"/>
      <c r="E12" s="60"/>
      <c r="F12" s="60"/>
      <c r="G12" s="60"/>
    </row>
    <row r="13" spans="1:7" x14ac:dyDescent="0.25">
      <c r="A13" s="53" t="s">
        <v>451</v>
      </c>
      <c r="B13" s="60"/>
      <c r="C13" s="60"/>
      <c r="D13" s="60"/>
      <c r="E13" s="60"/>
      <c r="F13" s="60"/>
      <c r="G13" s="60"/>
    </row>
    <row r="14" spans="1:7" x14ac:dyDescent="0.25">
      <c r="A14" s="53" t="s">
        <v>452</v>
      </c>
      <c r="B14" s="60"/>
      <c r="C14" s="60"/>
      <c r="D14" s="60"/>
      <c r="E14" s="60"/>
      <c r="F14" s="60"/>
      <c r="G14" s="60"/>
    </row>
    <row r="15" spans="1:7" x14ac:dyDescent="0.25">
      <c r="A15" s="53" t="s">
        <v>453</v>
      </c>
      <c r="B15" s="60"/>
      <c r="C15" s="60"/>
      <c r="D15" s="60"/>
      <c r="E15" s="60"/>
      <c r="F15" s="60"/>
      <c r="G15" s="60"/>
    </row>
    <row r="16" spans="1:7" x14ac:dyDescent="0.25">
      <c r="A16" s="53" t="s">
        <v>454</v>
      </c>
      <c r="B16" s="60"/>
      <c r="C16" s="60"/>
      <c r="D16" s="60"/>
      <c r="E16" s="60"/>
      <c r="F16" s="60"/>
      <c r="G16" s="60"/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485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446</v>
      </c>
      <c r="B19" s="60"/>
      <c r="C19" s="60"/>
      <c r="D19" s="60"/>
      <c r="E19" s="60"/>
      <c r="F19" s="60"/>
      <c r="G19" s="60"/>
    </row>
    <row r="20" spans="1:7" x14ac:dyDescent="0.25">
      <c r="A20" s="53" t="s">
        <v>447</v>
      </c>
      <c r="B20" s="60"/>
      <c r="C20" s="60"/>
      <c r="D20" s="60"/>
      <c r="E20" s="60"/>
      <c r="F20" s="60"/>
      <c r="G20" s="60"/>
    </row>
    <row r="21" spans="1:7" x14ac:dyDescent="0.25">
      <c r="A21" s="53" t="s">
        <v>448</v>
      </c>
      <c r="B21" s="60"/>
      <c r="C21" s="60"/>
      <c r="D21" s="60"/>
      <c r="E21" s="60"/>
      <c r="F21" s="60"/>
      <c r="G21" s="60"/>
    </row>
    <row r="22" spans="1:7" x14ac:dyDescent="0.25">
      <c r="A22" s="53" t="s">
        <v>449</v>
      </c>
      <c r="B22" s="60"/>
      <c r="C22" s="60"/>
      <c r="D22" s="60"/>
      <c r="E22" s="60"/>
      <c r="F22" s="60"/>
      <c r="G22" s="60"/>
    </row>
    <row r="23" spans="1:7" x14ac:dyDescent="0.25">
      <c r="A23" s="53" t="s">
        <v>450</v>
      </c>
      <c r="B23" s="60"/>
      <c r="C23" s="60"/>
      <c r="D23" s="60"/>
      <c r="E23" s="60"/>
      <c r="F23" s="60"/>
      <c r="G23" s="60"/>
    </row>
    <row r="24" spans="1:7" x14ac:dyDescent="0.25">
      <c r="A24" s="53" t="s">
        <v>451</v>
      </c>
      <c r="B24" s="60"/>
      <c r="C24" s="60"/>
      <c r="D24" s="60"/>
      <c r="E24" s="60"/>
      <c r="F24" s="60"/>
      <c r="G24" s="60"/>
    </row>
    <row r="25" spans="1:7" x14ac:dyDescent="0.25">
      <c r="A25" s="53" t="s">
        <v>452</v>
      </c>
      <c r="B25" s="60"/>
      <c r="C25" s="60"/>
      <c r="D25" s="60"/>
      <c r="E25" s="60"/>
      <c r="F25" s="60"/>
      <c r="G25" s="60"/>
    </row>
    <row r="26" spans="1:7" x14ac:dyDescent="0.25">
      <c r="A26" s="53" t="s">
        <v>456</v>
      </c>
      <c r="B26" s="60"/>
      <c r="C26" s="60"/>
      <c r="D26" s="60"/>
      <c r="E26" s="60"/>
      <c r="F26" s="60"/>
      <c r="G26" s="60"/>
    </row>
    <row r="27" spans="1:7" x14ac:dyDescent="0.25">
      <c r="A27" s="53" t="s">
        <v>454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486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3284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3285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ht="14.25" x14ac:dyDescent="0.4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x14ac:dyDescent="0.2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487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Sistema para el Desarrollo Integral de la Familia del Muncipio de Cd. Manuel Doblado, Gto,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488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ht="14.25" x14ac:dyDescent="0.45">
      <c r="A5" s="136" t="s">
        <v>494</v>
      </c>
      <c r="B5" s="5"/>
      <c r="C5" s="5"/>
      <c r="D5" s="5"/>
      <c r="E5" s="5"/>
      <c r="F5" s="5"/>
    </row>
    <row r="6" spans="1:7" ht="30" x14ac:dyDescent="0.25">
      <c r="A6" s="137" t="s">
        <v>495</v>
      </c>
      <c r="B6" s="60"/>
      <c r="C6" s="60"/>
      <c r="D6" s="60"/>
      <c r="E6" s="60"/>
      <c r="F6" s="60"/>
    </row>
    <row r="7" spans="1:7" x14ac:dyDescent="0.25">
      <c r="A7" s="137" t="s">
        <v>496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497</v>
      </c>
      <c r="B9" s="54"/>
      <c r="C9" s="54"/>
      <c r="D9" s="54"/>
      <c r="E9" s="54"/>
      <c r="F9" s="54"/>
    </row>
    <row r="10" spans="1:7" ht="14.25" x14ac:dyDescent="0.45">
      <c r="A10" s="137" t="s">
        <v>498</v>
      </c>
      <c r="B10" s="60"/>
      <c r="C10" s="60"/>
      <c r="D10" s="60"/>
      <c r="E10" s="60"/>
      <c r="F10" s="60"/>
    </row>
    <row r="11" spans="1:7" x14ac:dyDescent="0.25">
      <c r="A11" s="139" t="s">
        <v>499</v>
      </c>
      <c r="B11" s="60"/>
      <c r="C11" s="60"/>
      <c r="D11" s="60"/>
      <c r="E11" s="60"/>
      <c r="F11" s="60"/>
    </row>
    <row r="12" spans="1:7" x14ac:dyDescent="0.25">
      <c r="A12" s="139" t="s">
        <v>500</v>
      </c>
      <c r="B12" s="60"/>
      <c r="C12" s="60"/>
      <c r="D12" s="60"/>
      <c r="E12" s="60"/>
      <c r="F12" s="60"/>
    </row>
    <row r="13" spans="1:7" ht="14.25" x14ac:dyDescent="0.45">
      <c r="A13" s="139" t="s">
        <v>501</v>
      </c>
      <c r="B13" s="60"/>
      <c r="C13" s="60"/>
      <c r="D13" s="60"/>
      <c r="E13" s="60"/>
      <c r="F13" s="60"/>
    </row>
    <row r="14" spans="1:7" ht="14.25" x14ac:dyDescent="0.45">
      <c r="A14" s="137" t="s">
        <v>502</v>
      </c>
      <c r="B14" s="60"/>
      <c r="C14" s="60"/>
      <c r="D14" s="60"/>
      <c r="E14" s="60"/>
      <c r="F14" s="60"/>
    </row>
    <row r="15" spans="1:7" x14ac:dyDescent="0.25">
      <c r="A15" s="139" t="s">
        <v>499</v>
      </c>
      <c r="B15" s="60"/>
      <c r="C15" s="60"/>
      <c r="D15" s="60"/>
      <c r="E15" s="60"/>
      <c r="F15" s="60"/>
    </row>
    <row r="16" spans="1:7" x14ac:dyDescent="0.25">
      <c r="A16" s="139" t="s">
        <v>500</v>
      </c>
      <c r="B16" s="60"/>
      <c r="C16" s="60"/>
      <c r="D16" s="60"/>
      <c r="E16" s="60"/>
      <c r="F16" s="60"/>
    </row>
    <row r="17" spans="1:6" x14ac:dyDescent="0.25">
      <c r="A17" s="139" t="s">
        <v>501</v>
      </c>
      <c r="B17" s="60"/>
      <c r="C17" s="60"/>
      <c r="D17" s="60"/>
      <c r="E17" s="60"/>
      <c r="F17" s="60"/>
    </row>
    <row r="18" spans="1:6" x14ac:dyDescent="0.25">
      <c r="A18" s="137" t="s">
        <v>503</v>
      </c>
      <c r="B18" s="145"/>
      <c r="C18" s="60"/>
      <c r="D18" s="60"/>
      <c r="E18" s="60"/>
      <c r="F18" s="60"/>
    </row>
    <row r="19" spans="1:6" x14ac:dyDescent="0.25">
      <c r="A19" s="137" t="s">
        <v>504</v>
      </c>
      <c r="B19" s="60"/>
      <c r="C19" s="60"/>
      <c r="D19" s="60"/>
      <c r="E19" s="60"/>
      <c r="F19" s="60"/>
    </row>
    <row r="20" spans="1:6" x14ac:dyDescent="0.25">
      <c r="A20" s="137" t="s">
        <v>505</v>
      </c>
      <c r="B20" s="146"/>
      <c r="C20" s="146"/>
      <c r="D20" s="146"/>
      <c r="E20" s="146"/>
      <c r="F20" s="146"/>
    </row>
    <row r="21" spans="1:6" x14ac:dyDescent="0.25">
      <c r="A21" s="137" t="s">
        <v>506</v>
      </c>
      <c r="B21" s="146"/>
      <c r="C21" s="146"/>
      <c r="D21" s="146"/>
      <c r="E21" s="146"/>
      <c r="F21" s="146"/>
    </row>
    <row r="22" spans="1:6" x14ac:dyDescent="0.25">
      <c r="A22" s="64" t="s">
        <v>507</v>
      </c>
      <c r="B22" s="146"/>
      <c r="C22" s="146"/>
      <c r="D22" s="146"/>
      <c r="E22" s="146"/>
      <c r="F22" s="146"/>
    </row>
    <row r="23" spans="1:6" x14ac:dyDescent="0.25">
      <c r="A23" s="64" t="s">
        <v>508</v>
      </c>
      <c r="B23" s="146"/>
      <c r="C23" s="146"/>
      <c r="D23" s="146"/>
      <c r="E23" s="146"/>
      <c r="F23" s="146"/>
    </row>
    <row r="24" spans="1:6" x14ac:dyDescent="0.25">
      <c r="A24" s="64" t="s">
        <v>509</v>
      </c>
      <c r="B24" s="147"/>
      <c r="C24" s="60"/>
      <c r="D24" s="60"/>
      <c r="E24" s="60"/>
      <c r="F24" s="60"/>
    </row>
    <row r="25" spans="1:6" x14ac:dyDescent="0.25">
      <c r="A25" s="137" t="s">
        <v>510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511</v>
      </c>
      <c r="B27" s="54"/>
      <c r="C27" s="54"/>
      <c r="D27" s="54"/>
      <c r="E27" s="54"/>
      <c r="F27" s="54"/>
    </row>
    <row r="28" spans="1:6" x14ac:dyDescent="0.25">
      <c r="A28" s="137" t="s">
        <v>512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513</v>
      </c>
      <c r="B30" s="54"/>
      <c r="C30" s="54"/>
      <c r="D30" s="54"/>
      <c r="E30" s="54"/>
      <c r="F30" s="54"/>
    </row>
    <row r="31" spans="1:6" x14ac:dyDescent="0.25">
      <c r="A31" s="137" t="s">
        <v>498</v>
      </c>
      <c r="B31" s="60"/>
      <c r="C31" s="60"/>
      <c r="D31" s="60"/>
      <c r="E31" s="60"/>
      <c r="F31" s="60"/>
    </row>
    <row r="32" spans="1:6" x14ac:dyDescent="0.25">
      <c r="A32" s="137" t="s">
        <v>502</v>
      </c>
      <c r="B32" s="60"/>
      <c r="C32" s="60"/>
      <c r="D32" s="60"/>
      <c r="E32" s="60"/>
      <c r="F32" s="60"/>
    </row>
    <row r="33" spans="1:6" x14ac:dyDescent="0.25">
      <c r="A33" s="137" t="s">
        <v>514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515</v>
      </c>
      <c r="B35" s="54"/>
      <c r="C35" s="54"/>
      <c r="D35" s="54"/>
      <c r="E35" s="54"/>
      <c r="F35" s="54"/>
    </row>
    <row r="36" spans="1:6" x14ac:dyDescent="0.25">
      <c r="A36" s="137" t="s">
        <v>516</v>
      </c>
      <c r="B36" s="60"/>
      <c r="C36" s="60"/>
      <c r="D36" s="60"/>
      <c r="E36" s="60"/>
      <c r="F36" s="60"/>
    </row>
    <row r="37" spans="1:6" x14ac:dyDescent="0.25">
      <c r="A37" s="137" t="s">
        <v>517</v>
      </c>
      <c r="B37" s="60"/>
      <c r="C37" s="60"/>
      <c r="D37" s="60"/>
      <c r="E37" s="60"/>
      <c r="F37" s="60"/>
    </row>
    <row r="38" spans="1:6" x14ac:dyDescent="0.25">
      <c r="A38" s="137" t="s">
        <v>518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519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520</v>
      </c>
      <c r="B42" s="54"/>
      <c r="C42" s="54"/>
      <c r="D42" s="54"/>
      <c r="E42" s="54"/>
      <c r="F42" s="54"/>
    </row>
    <row r="43" spans="1:6" x14ac:dyDescent="0.25">
      <c r="A43" s="137" t="s">
        <v>521</v>
      </c>
      <c r="B43" s="60"/>
      <c r="C43" s="60"/>
      <c r="D43" s="60"/>
      <c r="E43" s="60"/>
      <c r="F43" s="60"/>
    </row>
    <row r="44" spans="1:6" x14ac:dyDescent="0.25">
      <c r="A44" s="137" t="s">
        <v>522</v>
      </c>
      <c r="B44" s="60"/>
      <c r="C44" s="60"/>
      <c r="D44" s="60"/>
      <c r="E44" s="60"/>
      <c r="F44" s="60"/>
    </row>
    <row r="45" spans="1:6" x14ac:dyDescent="0.25">
      <c r="A45" s="137" t="s">
        <v>523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524</v>
      </c>
      <c r="B47" s="54"/>
      <c r="C47" s="54"/>
      <c r="D47" s="54"/>
      <c r="E47" s="54"/>
      <c r="F47" s="54"/>
    </row>
    <row r="48" spans="1:6" x14ac:dyDescent="0.25">
      <c r="A48" s="64" t="s">
        <v>522</v>
      </c>
      <c r="B48" s="146"/>
      <c r="C48" s="146"/>
      <c r="D48" s="146"/>
      <c r="E48" s="146"/>
      <c r="F48" s="146"/>
    </row>
    <row r="49" spans="1:6" x14ac:dyDescent="0.25">
      <c r="A49" s="64" t="s">
        <v>523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525</v>
      </c>
      <c r="B51" s="54"/>
      <c r="C51" s="54"/>
      <c r="D51" s="54"/>
      <c r="E51" s="54"/>
      <c r="F51" s="54"/>
    </row>
    <row r="52" spans="1:6" x14ac:dyDescent="0.25">
      <c r="A52" s="137" t="s">
        <v>522</v>
      </c>
      <c r="B52" s="60"/>
      <c r="C52" s="60"/>
      <c r="D52" s="60"/>
      <c r="E52" s="60"/>
      <c r="F52" s="60"/>
    </row>
    <row r="53" spans="1:6" x14ac:dyDescent="0.25">
      <c r="A53" s="137" t="s">
        <v>523</v>
      </c>
      <c r="B53" s="60"/>
      <c r="C53" s="60"/>
      <c r="D53" s="60"/>
      <c r="E53" s="60"/>
      <c r="F53" s="60"/>
    </row>
    <row r="54" spans="1:6" x14ac:dyDescent="0.25">
      <c r="A54" s="137" t="s">
        <v>526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527</v>
      </c>
      <c r="B56" s="54"/>
      <c r="C56" s="54"/>
      <c r="D56" s="54"/>
      <c r="E56" s="54"/>
      <c r="F56" s="54"/>
    </row>
    <row r="57" spans="1:6" x14ac:dyDescent="0.25">
      <c r="A57" s="137" t="s">
        <v>522</v>
      </c>
      <c r="B57" s="60"/>
      <c r="C57" s="60"/>
      <c r="D57" s="60"/>
      <c r="E57" s="60"/>
      <c r="F57" s="60"/>
    </row>
    <row r="58" spans="1:6" x14ac:dyDescent="0.25">
      <c r="A58" s="137" t="s">
        <v>523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528</v>
      </c>
      <c r="B60" s="54"/>
      <c r="C60" s="54"/>
      <c r="D60" s="54"/>
      <c r="E60" s="54"/>
      <c r="F60" s="54"/>
    </row>
    <row r="61" spans="1:6" x14ac:dyDescent="0.25">
      <c r="A61" s="137" t="s">
        <v>529</v>
      </c>
      <c r="B61" s="60"/>
      <c r="C61" s="60"/>
      <c r="D61" s="60"/>
      <c r="E61" s="60"/>
      <c r="F61" s="60"/>
    </row>
    <row r="62" spans="1:6" x14ac:dyDescent="0.25">
      <c r="A62" s="137" t="s">
        <v>530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531</v>
      </c>
      <c r="B64" s="54"/>
      <c r="C64" s="54"/>
      <c r="D64" s="54"/>
      <c r="E64" s="54"/>
      <c r="F64" s="54"/>
    </row>
    <row r="65" spans="1:6" x14ac:dyDescent="0.25">
      <c r="A65" s="137" t="s">
        <v>532</v>
      </c>
      <c r="B65" s="60"/>
      <c r="C65" s="60"/>
      <c r="D65" s="60"/>
      <c r="E65" s="60"/>
      <c r="F65" s="60"/>
    </row>
    <row r="66" spans="1:6" x14ac:dyDescent="0.25">
      <c r="A66" s="137" t="s">
        <v>533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6" t="s">
        <v>3271</v>
      </c>
      <c r="Q1" s="36" t="s">
        <v>3272</v>
      </c>
      <c r="R1" s="36" t="s">
        <v>3273</v>
      </c>
      <c r="S1" s="36" t="s">
        <v>3274</v>
      </c>
      <c r="T1" s="36" t="s">
        <v>3275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A37" zoomScale="90" zoomScaleNormal="90" workbookViewId="0">
      <selection activeCell="E71" sqref="E7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537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Sistema para el Desarrollo Integral de la Familia del Muncipio de Cd. Manuel Doblado, Gto,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2017 y al 30 de septiembre de 2018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3276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-269718.59000000003</v>
      </c>
      <c r="C9" s="60">
        <f>SUM(C10:C16)</f>
        <v>-508903.14</v>
      </c>
      <c r="D9" s="100" t="s">
        <v>54</v>
      </c>
      <c r="E9" s="60">
        <f>SUM(E10:E18)</f>
        <v>1484574.33</v>
      </c>
      <c r="F9" s="60">
        <f>SUM(F10:F18)</f>
        <v>1611700.5</v>
      </c>
    </row>
    <row r="10" spans="1:6" ht="14.25" x14ac:dyDescent="0.45">
      <c r="A10" s="96" t="s">
        <v>4</v>
      </c>
      <c r="B10" s="60">
        <v>-269718.59000000003</v>
      </c>
      <c r="C10" s="60">
        <v>-508903.14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0</v>
      </c>
      <c r="C11" s="60">
        <v>0</v>
      </c>
      <c r="D11" s="101" t="s">
        <v>56</v>
      </c>
      <c r="E11" s="60">
        <v>1484574.33</v>
      </c>
      <c r="F11" s="60">
        <v>1611700.5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ht="14.25" x14ac:dyDescent="0.4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0</v>
      </c>
      <c r="F16" s="60">
        <v>0</v>
      </c>
    </row>
    <row r="17" spans="1:6" x14ac:dyDescent="0.25">
      <c r="A17" s="95" t="s">
        <v>11</v>
      </c>
      <c r="B17" s="60">
        <f>SUM(B18:B24)</f>
        <v>834117.73</v>
      </c>
      <c r="C17" s="60">
        <f>SUM(C18:C24)</f>
        <v>830800.63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241034</v>
      </c>
      <c r="C19" s="60">
        <v>241373.87</v>
      </c>
      <c r="D19" s="100" t="s">
        <v>64</v>
      </c>
      <c r="E19" s="60">
        <f>SUM(E20:E22)</f>
        <v>9357.34</v>
      </c>
      <c r="F19" s="60">
        <f>SUM(F20:F22)</f>
        <v>9357.34</v>
      </c>
    </row>
    <row r="20" spans="1:6" x14ac:dyDescent="0.25">
      <c r="A20" s="97" t="s">
        <v>14</v>
      </c>
      <c r="B20" s="60">
        <v>0</v>
      </c>
      <c r="C20" s="60">
        <v>0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593083.73</v>
      </c>
      <c r="C22" s="60">
        <v>589426.76</v>
      </c>
      <c r="D22" s="101" t="s">
        <v>67</v>
      </c>
      <c r="E22" s="60">
        <v>9357.34</v>
      </c>
      <c r="F22" s="60">
        <v>9357.34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564399.1399999999</v>
      </c>
      <c r="C47" s="61">
        <f>C9+C17+C25+C31+C38+C41</f>
        <v>321897.49</v>
      </c>
      <c r="D47" s="99" t="s">
        <v>91</v>
      </c>
      <c r="E47" s="61">
        <f>E9+E19+E23+E26+E27+E31+E38+E42</f>
        <v>1493931.6700000002</v>
      </c>
      <c r="F47" s="61">
        <f>F9+F19+F23+F26+F27+F31+F38+F42</f>
        <v>1621057.84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0</v>
      </c>
      <c r="C52" s="60">
        <v>0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613646.37</v>
      </c>
      <c r="C53" s="60">
        <v>613646.37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0</v>
      </c>
      <c r="C54" s="60">
        <v>0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37218.1</v>
      </c>
      <c r="C55" s="60">
        <v>37218.1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1493931.6700000002</v>
      </c>
      <c r="F59" s="61">
        <f>F47+F57</f>
        <v>1621057.84</v>
      </c>
    </row>
    <row r="60" spans="1:6" x14ac:dyDescent="0.25">
      <c r="A60" s="55" t="s">
        <v>50</v>
      </c>
      <c r="B60" s="61">
        <f>SUM(B50:B58)</f>
        <v>650864.47</v>
      </c>
      <c r="C60" s="61">
        <f>SUM(C50:C58)</f>
        <v>650864.47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1215263.6099999999</v>
      </c>
      <c r="C62" s="61">
        <f>SUM(C47+C60)</f>
        <v>972761.96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284034.3</v>
      </c>
      <c r="F63" s="77">
        <f>SUM(F64:F66)</f>
        <v>284034.3</v>
      </c>
    </row>
    <row r="64" spans="1:6" x14ac:dyDescent="0.25">
      <c r="A64" s="54"/>
      <c r="B64" s="54"/>
      <c r="C64" s="54"/>
      <c r="D64" s="103" t="s">
        <v>103</v>
      </c>
      <c r="E64" s="77">
        <v>284034.3</v>
      </c>
      <c r="F64" s="77">
        <v>284034.3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-562702.36</v>
      </c>
      <c r="F68" s="77">
        <f>SUM(F69:F73)</f>
        <v>-932330.18</v>
      </c>
    </row>
    <row r="69" spans="1:6" x14ac:dyDescent="0.25">
      <c r="A69" s="12"/>
      <c r="B69" s="54"/>
      <c r="C69" s="54"/>
      <c r="D69" s="103" t="s">
        <v>107</v>
      </c>
      <c r="E69" s="77">
        <v>-305592.99</v>
      </c>
      <c r="F69" s="77">
        <v>-1163557.28</v>
      </c>
    </row>
    <row r="70" spans="1:6" x14ac:dyDescent="0.25">
      <c r="A70" s="12"/>
      <c r="B70" s="54"/>
      <c r="C70" s="54"/>
      <c r="D70" s="103" t="s">
        <v>108</v>
      </c>
      <c r="E70" s="77">
        <v>-257109.37</v>
      </c>
      <c r="F70" s="77">
        <v>231227.1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-278668.06</v>
      </c>
      <c r="F79" s="61">
        <f>F63+F68+F75</f>
        <v>-648295.88000000012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1215263.6100000001</v>
      </c>
      <c r="F81" s="61">
        <f>F59+F79</f>
        <v>972761.96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-269718.59000000003</v>
      </c>
      <c r="Q4" s="18">
        <f>'Formato 1'!C9</f>
        <v>-508903.14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-269718.59000000003</v>
      </c>
      <c r="Q5" s="18">
        <f>'Formato 1'!C10</f>
        <v>-508903.14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834117.73</v>
      </c>
      <c r="Q12" s="18">
        <f>'Formato 1'!C17</f>
        <v>830800.63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241034</v>
      </c>
      <c r="Q14" s="18">
        <f>'Formato 1'!C19</f>
        <v>241373.87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593083.73</v>
      </c>
      <c r="Q17" s="18">
        <f>'Formato 1'!C22</f>
        <v>589426.76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564399.1399999999</v>
      </c>
      <c r="Q42" s="18">
        <f>'Formato 1'!C47</f>
        <v>321897.49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613646.37</v>
      </c>
      <c r="Q47">
        <f>'Formato 1'!C53</f>
        <v>613646.37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37218.1</v>
      </c>
      <c r="Q49">
        <f>'Formato 1'!C55</f>
        <v>37218.1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650864.47</v>
      </c>
      <c r="Q53">
        <f>'Formato 1'!C60</f>
        <v>650864.47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1215263.6099999999</v>
      </c>
      <c r="Q54">
        <f>'Formato 1'!C62</f>
        <v>972761.96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1484574.33</v>
      </c>
      <c r="Q57">
        <f>'Formato 1'!F9</f>
        <v>1611700.5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1484574.33</v>
      </c>
      <c r="Q59">
        <f>'Formato 1'!F11</f>
        <v>1611700.5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0</v>
      </c>
      <c r="Q64">
        <f>'Formato 1'!F16</f>
        <v>0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9357.34</v>
      </c>
      <c r="Q67">
        <f>'Formato 1'!F19</f>
        <v>9357.34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9357.34</v>
      </c>
      <c r="Q70">
        <f>'Formato 1'!F22</f>
        <v>9357.34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1493931.6700000002</v>
      </c>
      <c r="Q95">
        <f>'Formato 1'!F47</f>
        <v>1621057.84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1493931.6700000002</v>
      </c>
      <c r="Q104">
        <f>'Formato 1'!F59</f>
        <v>1621057.84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284034.3</v>
      </c>
      <c r="Q106">
        <f>'Formato 1'!F63</f>
        <v>284034.3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284034.3</v>
      </c>
      <c r="Q107">
        <f>'Formato 1'!F64</f>
        <v>284034.3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-562702.36</v>
      </c>
      <c r="Q110">
        <f>'Formato 1'!F68</f>
        <v>-932330.18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-305592.99</v>
      </c>
      <c r="Q111">
        <f>'Formato 1'!F69</f>
        <v>-1163557.28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-257109.37</v>
      </c>
      <c r="Q112">
        <f>'Formato 1'!F70</f>
        <v>231227.1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-278668.06</v>
      </c>
      <c r="Q119">
        <f>'Formato 1'!F79</f>
        <v>-648295.88000000012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1215263.6100000001</v>
      </c>
      <c r="Q120">
        <f>'Formato 1'!F81</f>
        <v>972761.96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4" zoomScale="90" zoomScaleNormal="90" workbookViewId="0">
      <selection activeCell="F19" sqref="F19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536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Sistema para el Desarrollo Integral de la Familia del Muncipio de Cd. Manuel Doblado, Gto,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2017 y al 30 de septiembre de 2018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1">SUM(C14:C16)</f>
        <v>0</v>
      </c>
      <c r="D13" s="60">
        <f t="shared" si="1"/>
        <v>0</v>
      </c>
      <c r="E13" s="60">
        <f t="shared" si="1"/>
        <v>0</v>
      </c>
      <c r="F13" s="60">
        <f t="shared" si="1"/>
        <v>0</v>
      </c>
      <c r="G13" s="60">
        <f t="shared" si="1"/>
        <v>0</v>
      </c>
      <c r="H13" s="60">
        <f t="shared" si="1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1621057.84</v>
      </c>
      <c r="C18" s="132"/>
      <c r="D18" s="132"/>
      <c r="E18" s="132"/>
      <c r="F18" s="61">
        <v>1493931.67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1621057.84</v>
      </c>
      <c r="C20" s="61">
        <f t="shared" ref="C20:H20" si="2">C8+C18</f>
        <v>0</v>
      </c>
      <c r="D20" s="61">
        <f t="shared" si="2"/>
        <v>0</v>
      </c>
      <c r="E20" s="61">
        <f t="shared" si="2"/>
        <v>0</v>
      </c>
      <c r="F20" s="61">
        <f t="shared" si="2"/>
        <v>1493931.67</v>
      </c>
      <c r="G20" s="61">
        <f t="shared" si="2"/>
        <v>0</v>
      </c>
      <c r="H20" s="61">
        <f t="shared" si="2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3288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434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435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436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678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3289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437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438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439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3292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440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441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442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678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1621057.84</v>
      </c>
      <c r="Q12" s="18"/>
      <c r="R12" s="18"/>
      <c r="S12" s="18"/>
      <c r="T12" s="18">
        <f>'Formato 2'!F18</f>
        <v>1493931.67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1621057.84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1493931.67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G13" sqref="G13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Sistema para el Desarrollo Integral de la Familia del Muncipio de Cd. Manuel Doblado, Gto,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septiembre de 2018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2018 (k)</v>
      </c>
      <c r="J6" s="131" t="str">
        <f>MONTO2</f>
        <v>Monto pagado de la inversión actualizado al 30 de septiembre de 2018 (l)</v>
      </c>
      <c r="K6" s="131" t="str">
        <f>SALDO_PENDIENTE</f>
        <v>Saldo pendiente por pagar de la inversión al 30 de septiembre de 2018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>
        <v>0</v>
      </c>
      <c r="F9" s="60"/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>
        <v>0</v>
      </c>
      <c r="F10" s="60"/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>
        <v>0</v>
      </c>
      <c r="F11" s="60"/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>
        <v>0</v>
      </c>
      <c r="F12" s="60"/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x14ac:dyDescent="0.25">
      <c r="A13" s="115" t="s">
        <v>678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>
        <v>0</v>
      </c>
      <c r="F15" s="60"/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>
        <v>0</v>
      </c>
      <c r="F16" s="60"/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>
        <v>0</v>
      </c>
      <c r="F17" s="60"/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>
        <v>0</v>
      </c>
      <c r="F18" s="60"/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x14ac:dyDescent="0.25">
      <c r="A19" s="115" t="s">
        <v>678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Contabilidad</cp:lastModifiedBy>
  <cp:lastPrinted>2017-02-04T00:56:20Z</cp:lastPrinted>
  <dcterms:created xsi:type="dcterms:W3CDTF">2017-01-19T17:59:06Z</dcterms:created>
  <dcterms:modified xsi:type="dcterms:W3CDTF">2019-01-24T17:35:53Z</dcterms:modified>
</cp:coreProperties>
</file>